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1 квартал 2020" sheetId="1" r:id="rId1"/>
    <sheet name="2 квартал 2020 " sheetId="2" r:id="rId2"/>
    <sheet name="3 квартал 2020" sheetId="3" r:id="rId3"/>
    <sheet name="4 квартал 2020" sheetId="4" r:id="rId4"/>
  </sheets>
  <definedNames/>
  <calcPr fullCalcOnLoad="1"/>
</workbook>
</file>

<file path=xl/comments4.xml><?xml version="1.0" encoding="utf-8"?>
<comments xmlns="http://schemas.openxmlformats.org/spreadsheetml/2006/main">
  <authors>
    <author>Пользователь Windows</author>
  </authors>
  <commentList>
    <comment ref="C9" authorId="0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102 от </t>
        </r>
      </text>
    </comment>
  </commentList>
</comments>
</file>

<file path=xl/sharedStrings.xml><?xml version="1.0" encoding="utf-8"?>
<sst xmlns="http://schemas.openxmlformats.org/spreadsheetml/2006/main" count="324" uniqueCount="200">
  <si>
    <t>номер  регистрации</t>
  </si>
  <si>
    <t>дата регистрации</t>
  </si>
  <si>
    <t>дата и № договора</t>
  </si>
  <si>
    <t>срок действия договора</t>
  </si>
  <si>
    <t>предмет договора</t>
  </si>
  <si>
    <t>наименование муниципального заказчика</t>
  </si>
  <si>
    <t>Цена контракта, рублях</t>
  </si>
  <si>
    <t>Оплачено</t>
  </si>
  <si>
    <t>Наименование, местонахождение,  реквизиты поставщика</t>
  </si>
  <si>
    <t>код номенклатуры</t>
  </si>
  <si>
    <t>233  0104 2120220 244 340/12230   233  0104 2120220 244 340/6500</t>
  </si>
  <si>
    <t>с/ф, т/н</t>
  </si>
  <si>
    <t>Статус (кв. м3)</t>
  </si>
  <si>
    <t>007-1-1</t>
  </si>
  <si>
    <t>007-1-2</t>
  </si>
  <si>
    <t>007-1-3</t>
  </si>
  <si>
    <t>007-1-4</t>
  </si>
  <si>
    <t>007-1-5</t>
  </si>
  <si>
    <t>007-1-6</t>
  </si>
  <si>
    <t>007-1-7</t>
  </si>
  <si>
    <t>007-1-8</t>
  </si>
  <si>
    <t>007-1-9</t>
  </si>
  <si>
    <t>007-1-10</t>
  </si>
  <si>
    <t>007-1-11</t>
  </si>
  <si>
    <t>007-1-12</t>
  </si>
  <si>
    <t>007-1-13</t>
  </si>
  <si>
    <t>007-1-14</t>
  </si>
  <si>
    <t>007-1-15</t>
  </si>
  <si>
    <t>№17844БК от 13.01.2020</t>
  </si>
  <si>
    <t>Бензин АИ-92,Д-т</t>
  </si>
  <si>
    <t>Адм.Новопокровское МО</t>
  </si>
  <si>
    <t>ООО "Брент" ИНН6450017333</t>
  </si>
  <si>
    <t>№1 от 16.01.2020</t>
  </si>
  <si>
    <t>ТО автомобиля</t>
  </si>
  <si>
    <t>ИП Жеребцов Ф.Н. ИНН 644003023157</t>
  </si>
  <si>
    <t>№643990000098 от 09.01.2020</t>
  </si>
  <si>
    <t>Связь</t>
  </si>
  <si>
    <t>ПАО "Ростелеком" ИНН7707049388</t>
  </si>
  <si>
    <t>Интернет</t>
  </si>
  <si>
    <t>№3 от 14.01.2020</t>
  </si>
  <si>
    <t>Зап.части к тратктору</t>
  </si>
  <si>
    <t>ООО "С-Агротехника" ИНН 6449971753</t>
  </si>
  <si>
    <t>№7 от 22.02.2020</t>
  </si>
  <si>
    <t>Пиломатериал</t>
  </si>
  <si>
    <t>ГАУ "Балашовский лесхоз" ИНН 6406002546</t>
  </si>
  <si>
    <t>№4 от 30.01.2020</t>
  </si>
  <si>
    <t>№79 от 20.01.2020</t>
  </si>
  <si>
    <t>№1 от 07.02.2020</t>
  </si>
  <si>
    <t>Коноплев С.А. ИНН 644004676060</t>
  </si>
  <si>
    <t>№643990001662 от 09.01.2020</t>
  </si>
  <si>
    <t>№46-5-2284/20 от 31.01.2020</t>
  </si>
  <si>
    <t>Поставка газа</t>
  </si>
  <si>
    <t>ОАО "Газпром межрегион газ" ИНН 6450068585</t>
  </si>
  <si>
    <t>№46-5-18339/20 от 28.01.2020</t>
  </si>
  <si>
    <t>Ремонт Подвесного Моста</t>
  </si>
  <si>
    <t>№36400121253 от 12.02.2020</t>
  </si>
  <si>
    <t>Поставка маршруизатора</t>
  </si>
  <si>
    <t>№50 от 10.03.2020</t>
  </si>
  <si>
    <t>Поставка плиты гранитной</t>
  </si>
  <si>
    <t>ИП Савелова И.Н. ИНН 6440010582822</t>
  </si>
  <si>
    <t>№80 от 13.03.2020</t>
  </si>
  <si>
    <t>№81 от 28.02.2020</t>
  </si>
  <si>
    <t>007-2-1</t>
  </si>
  <si>
    <t>007-2-2</t>
  </si>
  <si>
    <t>007-2-3</t>
  </si>
  <si>
    <t>007-2-4</t>
  </si>
  <si>
    <t>007-2-5</t>
  </si>
  <si>
    <t>007-2-6</t>
  </si>
  <si>
    <t>007-2-7</t>
  </si>
  <si>
    <t>007-2-8</t>
  </si>
  <si>
    <t>007-2-9</t>
  </si>
  <si>
    <t>007-2-10</t>
  </si>
  <si>
    <t>007-2-11</t>
  </si>
  <si>
    <t>007-2-12</t>
  </si>
  <si>
    <t>007-2-13</t>
  </si>
  <si>
    <t>007-2-14</t>
  </si>
  <si>
    <t>007-2-15</t>
  </si>
  <si>
    <t>007-2-16</t>
  </si>
  <si>
    <t>№5 от 16.02.2020</t>
  </si>
  <si>
    <t>канцтовары</t>
  </si>
  <si>
    <t>Адм.Новопокровского МО</t>
  </si>
  <si>
    <t>ИП Николаева Г.О.ИНН 6440004568113</t>
  </si>
  <si>
    <t>№00104/БШ-АТР ОТ 04.03.2020</t>
  </si>
  <si>
    <t>ТО газового оборудования</t>
  </si>
  <si>
    <t>АО "Газпром межрегионгаз Саратов" ИНН 6450068585</t>
  </si>
  <si>
    <t>№25 от 09.04.2020</t>
  </si>
  <si>
    <t>Стройматериалы</t>
  </si>
  <si>
    <t>ИП Евгеюк В.И. ИНН644008581028</t>
  </si>
  <si>
    <t>№106 от 22.04.2020</t>
  </si>
  <si>
    <t>Планировка дорог</t>
  </si>
  <si>
    <t>ИП Сачкова Л.А. ИНН 644003503266</t>
  </si>
  <si>
    <t>№107 от 22.04.20</t>
  </si>
  <si>
    <t>Доставка строительного мусора</t>
  </si>
  <si>
    <t>№108 от 22.04.21</t>
  </si>
  <si>
    <t>ИП Сачков А.В. ИНН 644000436212</t>
  </si>
  <si>
    <t>№15/ТП-17 от 23.04.2020</t>
  </si>
  <si>
    <t>Автошины</t>
  </si>
  <si>
    <t>ООО "Автопроект"ИНН 6452070364</t>
  </si>
  <si>
    <t>№01-05 от 06.05.2020</t>
  </si>
  <si>
    <t>Поставка стенда</t>
  </si>
  <si>
    <t xml:space="preserve">ИП Лихачев В.В. ИНН 644000170509 </t>
  </si>
  <si>
    <t>№25220160/20УЦ от 24.04.2020</t>
  </si>
  <si>
    <t>Обоновление ПО</t>
  </si>
  <si>
    <t>АО "ПФ СКБ Контур" ИНН 6663003127</t>
  </si>
  <si>
    <t>№65 от 06.05.2020</t>
  </si>
  <si>
    <t>Ьензин АИ-92</t>
  </si>
  <si>
    <t>ИП Мусатов Д.Н. ИНН 644010905368</t>
  </si>
  <si>
    <t>№29 от 08.05.2020</t>
  </si>
  <si>
    <t>Зап.части к авто</t>
  </si>
  <si>
    <t>ИП Путилин Д.Г. ИНН 644002179105</t>
  </si>
  <si>
    <t>№2 ОТ 12.05.2020</t>
  </si>
  <si>
    <t>Покос травы, кустарников в парке с.Новопокровское</t>
  </si>
  <si>
    <t>Пушкова О.Н. г.Балашов ул. Юбилейная д.32 кв.97</t>
  </si>
  <si>
    <t>№8 от 08.06.2020</t>
  </si>
  <si>
    <t>№41 от 04.06.2020</t>
  </si>
  <si>
    <t>Поставка автошин</t>
  </si>
  <si>
    <t>Ип Долгов О.Ю. ИНН 644000238193</t>
  </si>
  <si>
    <t>№34530520/018602 от 12.05.2020</t>
  </si>
  <si>
    <t>ГСМ</t>
  </si>
  <si>
    <t>ООО "РН-Карт" ИНН 7743529527</t>
  </si>
  <si>
    <t>Макарчук Э.А. с. Новопокровское ул.Почтовая д5 кв7</t>
  </si>
  <si>
    <t>№34530520/022259 от19.06.20</t>
  </si>
  <si>
    <t>бензин</t>
  </si>
  <si>
    <t>007-3-1</t>
  </si>
  <si>
    <t>007-3-2</t>
  </si>
  <si>
    <t>007-3-3</t>
  </si>
  <si>
    <t>007-3-4</t>
  </si>
  <si>
    <t>007-3-5</t>
  </si>
  <si>
    <t>007-3-6</t>
  </si>
  <si>
    <t>007-3-7</t>
  </si>
  <si>
    <t>007-3-8</t>
  </si>
  <si>
    <t>007-3-9</t>
  </si>
  <si>
    <t>007-3-10</t>
  </si>
  <si>
    <t>007-3-11</t>
  </si>
  <si>
    <t>№ПА/256-2020 от 08.06.2020</t>
  </si>
  <si>
    <t>Ремонт миктера-усилителя</t>
  </si>
  <si>
    <t>Адм.Новпокровского МО</t>
  </si>
  <si>
    <t xml:space="preserve"> ООО "Иннова-ЮГ" ИНН3428004118</t>
  </si>
  <si>
    <t>№1017 от 18.06.2020</t>
  </si>
  <si>
    <t>Подписка 2 полугодие</t>
  </si>
  <si>
    <t>УФПС "Саратовская область" -АО "Почта России" ИНН 7724490000</t>
  </si>
  <si>
    <t>№34 от 11.06.2020</t>
  </si>
  <si>
    <t>Тоавтомобиля</t>
  </si>
  <si>
    <t>№46406060-6440016669-02072020</t>
  </si>
  <si>
    <t>Страховка авто и трактора</t>
  </si>
  <si>
    <t>ПАО СК "Росгострах" ИНН 7707067683</t>
  </si>
  <si>
    <t>№2-0374 от 02.07.2020</t>
  </si>
  <si>
    <t>Зап.части к трактору</t>
  </si>
  <si>
    <t>ООО "Сельтехснаб" ИНН 6450004327</t>
  </si>
  <si>
    <t>расторжение</t>
  </si>
  <si>
    <t>№29 от 15.07.2020</t>
  </si>
  <si>
    <t>Поставка Лестницы и НКУ</t>
  </si>
  <si>
    <t>ИП Кавылин Ю.В. ИНН 644000059860</t>
  </si>
  <si>
    <t>№46-5-18339/20 от 01.07.2020</t>
  </si>
  <si>
    <t>№118 от 06.08.2020</t>
  </si>
  <si>
    <t>Зап.части к автомобиою</t>
  </si>
  <si>
    <t>ИП Долгов О.Ю. ИНН 644000238193</t>
  </si>
  <si>
    <t>25.08.2020</t>
  </si>
  <si>
    <t>№5/780 от 25.08.2020</t>
  </si>
  <si>
    <t>Ремонт т/насоса и форсунок</t>
  </si>
  <si>
    <t>ООО "Сельхозтехника" ИНН 6406005593</t>
  </si>
  <si>
    <t>№9 от 26.08.2020</t>
  </si>
  <si>
    <t>№14 от 18.09.2020</t>
  </si>
  <si>
    <t>ТО Сигнализаторов загазованности</t>
  </si>
  <si>
    <t>ИП Хохлов Е.П. ИНН 644003434492</t>
  </si>
  <si>
    <t>007-4-1</t>
  </si>
  <si>
    <t>007-4-2</t>
  </si>
  <si>
    <t>007-4-3</t>
  </si>
  <si>
    <t>007-4-4</t>
  </si>
  <si>
    <t>007-4-5</t>
  </si>
  <si>
    <t>007-4-6</t>
  </si>
  <si>
    <t>007-4-7</t>
  </si>
  <si>
    <t>007-4-8</t>
  </si>
  <si>
    <t>007-4-9</t>
  </si>
  <si>
    <t>007-4-10</t>
  </si>
  <si>
    <t>007-4-11</t>
  </si>
  <si>
    <t>007-4-12</t>
  </si>
  <si>
    <t>007-4-13</t>
  </si>
  <si>
    <t>007-4-14</t>
  </si>
  <si>
    <t>007-4-15</t>
  </si>
  <si>
    <t>007-4-16</t>
  </si>
  <si>
    <t>007-4-17</t>
  </si>
  <si>
    <t>007-4-18</t>
  </si>
  <si>
    <t>007-4-19</t>
  </si>
  <si>
    <t>007-4-20</t>
  </si>
  <si>
    <t>007-4-21</t>
  </si>
  <si>
    <t>№46-5-2284/20/2 от 01.10.2020</t>
  </si>
  <si>
    <t>ООО "Газпром межрегионгаз Саратов", ИНН 6440016669</t>
  </si>
  <si>
    <t>№ 84 от 07.10.2020</t>
  </si>
  <si>
    <t>Поставка концтоваров</t>
  </si>
  <si>
    <t>ИП Николавева Г.О., ИНН 644000456113</t>
  </si>
  <si>
    <t>№ 3 от 26.10.2020</t>
  </si>
  <si>
    <t>Поставка колец ЖБИ</t>
  </si>
  <si>
    <t>ИП Беляев Э.С, ИНН 641501228070</t>
  </si>
  <si>
    <t>№34530520/022259 от 07.10.2020</t>
  </si>
  <si>
    <t>№204 от 12.10.2020</t>
  </si>
  <si>
    <t>стройматериалы</t>
  </si>
  <si>
    <t>ИП Евгеюк В.И. ИНН 644008581028</t>
  </si>
  <si>
    <t>№52 от 26.10.2020</t>
  </si>
  <si>
    <t>Доставка строительного мусора для отсыпки дорог в с.Новопокровское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</si>
</sst>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dd/mm/yy;@"/>
    <numFmt numFmtId="174" formatCode="#,##0.00_ ;\-#,##0.00\ "/>
    <numFmt numFmtId="175" formatCode="dd/mm/yy"/>
    <numFmt numFmtId="176" formatCode="[$-FC19]d\ mmmm\ yyyy\ &quot;г.&quot;"/>
    <numFmt numFmtId="177" formatCode="#,##0.00\ _₽"/>
    <numFmt numFmtId="178" formatCode="mmm/yyyy"/>
    <numFmt numFmtId="179" formatCode="#,##0.000"/>
  </numFmts>
  <fonts count="65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b/>
      <sz val="8"/>
      <name val="Arial Cyr"/>
      <family val="2"/>
    </font>
    <font>
      <sz val="9"/>
      <name val="Times New Roman"/>
      <family val="1"/>
    </font>
    <font>
      <sz val="9"/>
      <name val="Arial Cyr"/>
      <family val="2"/>
    </font>
    <font>
      <sz val="10"/>
      <name val="Times New Roman"/>
      <family val="1"/>
    </font>
    <font>
      <sz val="8"/>
      <name val="Arial Cyr"/>
      <family val="2"/>
    </font>
    <font>
      <sz val="9"/>
      <name val="Tahoma"/>
      <family val="0"/>
    </font>
    <font>
      <b/>
      <sz val="9"/>
      <name val="Tahoma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 Cyr"/>
      <family val="2"/>
    </font>
    <font>
      <sz val="8"/>
      <color theme="1"/>
      <name val="Arial Cyr"/>
      <family val="2"/>
    </font>
    <font>
      <sz val="9"/>
      <color theme="1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172" fontId="0" fillId="0" borderId="0" xfId="60" applyFont="1" applyFill="1" applyBorder="1" applyAlignment="1" applyProtection="1">
      <alignment/>
      <protection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172" fontId="2" fillId="0" borderId="12" xfId="60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72" fontId="6" fillId="0" borderId="12" xfId="60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172" fontId="3" fillId="0" borderId="12" xfId="6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/>
    </xf>
    <xf numFmtId="0" fontId="7" fillId="0" borderId="15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3" fontId="2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4" fillId="0" borderId="0" xfId="0" applyFont="1" applyFill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3" fillId="0" borderId="12" xfId="6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 horizontal="center" vertical="center"/>
    </xf>
    <xf numFmtId="0" fontId="57" fillId="34" borderId="14" xfId="0" applyFont="1" applyFill="1" applyBorder="1" applyAlignment="1">
      <alignment horizontal="center" vertical="center" wrapText="1"/>
    </xf>
    <xf numFmtId="4" fontId="57" fillId="34" borderId="14" xfId="60" applyNumberFormat="1" applyFont="1" applyFill="1" applyBorder="1" applyAlignment="1" applyProtection="1">
      <alignment horizontal="center" vertical="center" wrapText="1"/>
      <protection/>
    </xf>
    <xf numFmtId="0" fontId="58" fillId="34" borderId="18" xfId="0" applyNumberFormat="1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/>
    </xf>
    <xf numFmtId="14" fontId="57" fillId="35" borderId="14" xfId="0" applyNumberFormat="1" applyFont="1" applyFill="1" applyBorder="1" applyAlignment="1">
      <alignment horizontal="center" vertical="center" wrapText="1"/>
    </xf>
    <xf numFmtId="0" fontId="57" fillId="35" borderId="14" xfId="0" applyNumberFormat="1" applyFont="1" applyFill="1" applyBorder="1" applyAlignment="1">
      <alignment horizontal="center" vertical="center" wrapText="1"/>
    </xf>
    <xf numFmtId="4" fontId="57" fillId="35" borderId="18" xfId="60" applyNumberFormat="1" applyFont="1" applyFill="1" applyBorder="1" applyAlignment="1" applyProtection="1">
      <alignment horizontal="center" vertical="center" wrapText="1"/>
      <protection/>
    </xf>
    <xf numFmtId="4" fontId="57" fillId="35" borderId="19" xfId="0" applyNumberFormat="1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 wrapText="1"/>
    </xf>
    <xf numFmtId="3" fontId="59" fillId="34" borderId="14" xfId="0" applyNumberFormat="1" applyFont="1" applyFill="1" applyBorder="1" applyAlignment="1">
      <alignment horizontal="center" vertical="center"/>
    </xf>
    <xf numFmtId="0" fontId="58" fillId="34" borderId="20" xfId="0" applyNumberFormat="1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/>
    </xf>
    <xf numFmtId="0" fontId="57" fillId="34" borderId="13" xfId="0" applyNumberFormat="1" applyFont="1" applyFill="1" applyBorder="1" applyAlignment="1">
      <alignment/>
    </xf>
    <xf numFmtId="0" fontId="60" fillId="34" borderId="14" xfId="0" applyFont="1" applyFill="1" applyBorder="1" applyAlignment="1">
      <alignment horizontal="center" vertical="center" wrapText="1"/>
    </xf>
    <xf numFmtId="0" fontId="59" fillId="34" borderId="21" xfId="0" applyFont="1" applyFill="1" applyBorder="1" applyAlignment="1">
      <alignment horizontal="center" vertical="center"/>
    </xf>
    <xf numFmtId="14" fontId="59" fillId="34" borderId="14" xfId="0" applyNumberFormat="1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172" fontId="0" fillId="0" borderId="19" xfId="60" applyFont="1" applyFill="1" applyBorder="1" applyAlignment="1" applyProtection="1">
      <alignment/>
      <protection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59" fillId="34" borderId="24" xfId="0" applyFont="1" applyFill="1" applyBorder="1" applyAlignment="1">
      <alignment horizontal="center" vertical="center" wrapText="1"/>
    </xf>
    <xf numFmtId="2" fontId="0" fillId="36" borderId="0" xfId="0" applyNumberFormat="1" applyFill="1" applyAlignment="1">
      <alignment/>
    </xf>
    <xf numFmtId="4" fontId="0" fillId="36" borderId="0" xfId="0" applyNumberFormat="1" applyFill="1" applyAlignment="1">
      <alignment/>
    </xf>
    <xf numFmtId="0" fontId="61" fillId="34" borderId="19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14" fontId="62" fillId="34" borderId="19" xfId="0" applyNumberFormat="1" applyFont="1" applyFill="1" applyBorder="1" applyAlignment="1">
      <alignment/>
    </xf>
    <xf numFmtId="0" fontId="62" fillId="34" borderId="19" xfId="0" applyFont="1" applyFill="1" applyBorder="1" applyAlignment="1">
      <alignment wrapText="1"/>
    </xf>
    <xf numFmtId="2" fontId="62" fillId="34" borderId="19" xfId="0" applyNumberFormat="1" applyFont="1" applyFill="1" applyBorder="1" applyAlignment="1">
      <alignment horizontal="center" vertical="center"/>
    </xf>
    <xf numFmtId="0" fontId="59" fillId="34" borderId="25" xfId="0" applyFont="1" applyFill="1" applyBorder="1" applyAlignment="1">
      <alignment horizontal="center" vertical="center" wrapText="1"/>
    </xf>
    <xf numFmtId="14" fontId="62" fillId="34" borderId="25" xfId="0" applyNumberFormat="1" applyFont="1" applyFill="1" applyBorder="1" applyAlignment="1">
      <alignment/>
    </xf>
    <xf numFmtId="0" fontId="62" fillId="34" borderId="25" xfId="0" applyFont="1" applyFill="1" applyBorder="1" applyAlignment="1">
      <alignment wrapText="1"/>
    </xf>
    <xf numFmtId="2" fontId="62" fillId="34" borderId="25" xfId="0" applyNumberFormat="1" applyFont="1" applyFill="1" applyBorder="1" applyAlignment="1">
      <alignment horizontal="center" vertical="center"/>
    </xf>
    <xf numFmtId="2" fontId="59" fillId="34" borderId="14" xfId="60" applyNumberFormat="1" applyFont="1" applyFill="1" applyBorder="1" applyAlignment="1" applyProtection="1">
      <alignment horizontal="center" vertical="center" wrapText="1"/>
      <protection/>
    </xf>
    <xf numFmtId="2" fontId="59" fillId="34" borderId="24" xfId="60" applyNumberFormat="1" applyFont="1" applyFill="1" applyBorder="1" applyAlignment="1" applyProtection="1">
      <alignment horizontal="center" vertical="center" wrapText="1"/>
      <protection/>
    </xf>
    <xf numFmtId="14" fontId="59" fillId="34" borderId="21" xfId="0" applyNumberFormat="1" applyFont="1" applyFill="1" applyBorder="1" applyAlignment="1">
      <alignment horizontal="center" vertical="center" wrapText="1"/>
    </xf>
    <xf numFmtId="0" fontId="59" fillId="34" borderId="21" xfId="0" applyFont="1" applyFill="1" applyBorder="1" applyAlignment="1">
      <alignment horizontal="center" vertical="center" wrapText="1"/>
    </xf>
    <xf numFmtId="2" fontId="59" fillId="34" borderId="21" xfId="0" applyNumberFormat="1" applyFont="1" applyFill="1" applyBorder="1" applyAlignment="1">
      <alignment horizontal="center" vertical="center" wrapText="1"/>
    </xf>
    <xf numFmtId="0" fontId="63" fillId="34" borderId="23" xfId="0" applyFont="1" applyFill="1" applyBorder="1" applyAlignment="1">
      <alignment horizontal="center" vertical="center" wrapText="1"/>
    </xf>
    <xf numFmtId="14" fontId="59" fillId="34" borderId="11" xfId="0" applyNumberFormat="1" applyFont="1" applyFill="1" applyBorder="1" applyAlignment="1">
      <alignment horizontal="center" vertical="center" wrapText="1"/>
    </xf>
    <xf numFmtId="2" fontId="59" fillId="34" borderId="11" xfId="0" applyNumberFormat="1" applyFont="1" applyFill="1" applyBorder="1" applyAlignment="1">
      <alignment horizontal="center" vertical="center" wrapText="1"/>
    </xf>
    <xf numFmtId="2" fontId="59" fillId="34" borderId="14" xfId="0" applyNumberFormat="1" applyFont="1" applyFill="1" applyBorder="1" applyAlignment="1">
      <alignment horizontal="center" vertical="center" wrapText="1"/>
    </xf>
    <xf numFmtId="14" fontId="59" fillId="34" borderId="14" xfId="0" applyNumberFormat="1" applyFont="1" applyFill="1" applyBorder="1" applyAlignment="1">
      <alignment horizontal="justify" vertical="center" wrapText="1"/>
    </xf>
    <xf numFmtId="14" fontId="62" fillId="34" borderId="14" xfId="0" applyNumberFormat="1" applyFont="1" applyFill="1" applyBorder="1" applyAlignment="1">
      <alignment wrapText="1"/>
    </xf>
    <xf numFmtId="0" fontId="62" fillId="34" borderId="14" xfId="0" applyFont="1" applyFill="1" applyBorder="1" applyAlignment="1">
      <alignment horizontal="center" wrapText="1"/>
    </xf>
    <xf numFmtId="14" fontId="62" fillId="34" borderId="14" xfId="0" applyNumberFormat="1" applyFont="1" applyFill="1" applyBorder="1" applyAlignment="1">
      <alignment/>
    </xf>
    <xf numFmtId="2" fontId="59" fillId="34" borderId="14" xfId="0" applyNumberFormat="1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wrapText="1"/>
    </xf>
    <xf numFmtId="14" fontId="62" fillId="34" borderId="11" xfId="0" applyNumberFormat="1" applyFont="1" applyFill="1" applyBorder="1" applyAlignment="1">
      <alignment/>
    </xf>
    <xf numFmtId="0" fontId="62" fillId="34" borderId="11" xfId="0" applyFont="1" applyFill="1" applyBorder="1" applyAlignment="1">
      <alignment wrapText="1"/>
    </xf>
    <xf numFmtId="2" fontId="62" fillId="34" borderId="11" xfId="0" applyNumberFormat="1" applyFont="1" applyFill="1" applyBorder="1" applyAlignment="1">
      <alignment horizontal="center" vertical="center"/>
    </xf>
    <xf numFmtId="14" fontId="62" fillId="34" borderId="25" xfId="0" applyNumberFormat="1" applyFont="1" applyFill="1" applyBorder="1" applyAlignment="1">
      <alignment wrapText="1"/>
    </xf>
    <xf numFmtId="14" fontId="62" fillId="34" borderId="19" xfId="0" applyNumberFormat="1" applyFont="1" applyFill="1" applyBorder="1" applyAlignment="1">
      <alignment wrapText="1"/>
    </xf>
    <xf numFmtId="14" fontId="0" fillId="34" borderId="19" xfId="0" applyNumberFormat="1" applyFill="1" applyBorder="1" applyAlignment="1">
      <alignment wrapText="1"/>
    </xf>
    <xf numFmtId="0" fontId="0" fillId="34" borderId="19" xfId="0" applyFill="1" applyBorder="1" applyAlignment="1">
      <alignment wrapText="1"/>
    </xf>
    <xf numFmtId="172" fontId="0" fillId="34" borderId="19" xfId="60" applyFont="1" applyFill="1" applyBorder="1" applyAlignment="1" applyProtection="1">
      <alignment wrapText="1"/>
      <protection/>
    </xf>
    <xf numFmtId="173" fontId="57" fillId="34" borderId="14" xfId="0" applyNumberFormat="1" applyFont="1" applyFill="1" applyBorder="1" applyAlignment="1">
      <alignment horizontal="center" vertical="center" wrapText="1"/>
    </xf>
    <xf numFmtId="0" fontId="57" fillId="36" borderId="14" xfId="0" applyFont="1" applyFill="1" applyBorder="1" applyAlignment="1">
      <alignment horizontal="center" vertical="center" wrapText="1"/>
    </xf>
    <xf numFmtId="14" fontId="57" fillId="37" borderId="14" xfId="0" applyNumberFormat="1" applyFont="1" applyFill="1" applyBorder="1" applyAlignment="1">
      <alignment horizontal="center" vertical="center" wrapText="1"/>
    </xf>
    <xf numFmtId="0" fontId="57" fillId="37" borderId="14" xfId="0" applyNumberFormat="1" applyFont="1" applyFill="1" applyBorder="1" applyAlignment="1">
      <alignment horizontal="center" vertical="center" wrapText="1"/>
    </xf>
    <xf numFmtId="4" fontId="57" fillId="37" borderId="18" xfId="60" applyNumberFormat="1" applyFont="1" applyFill="1" applyBorder="1" applyAlignment="1" applyProtection="1">
      <alignment horizontal="center" vertical="center" wrapText="1"/>
      <protection/>
    </xf>
    <xf numFmtId="4" fontId="57" fillId="37" borderId="19" xfId="0" applyNumberFormat="1" applyFont="1" applyFill="1" applyBorder="1" applyAlignment="1">
      <alignment horizontal="center" vertical="center"/>
    </xf>
    <xf numFmtId="0" fontId="57" fillId="37" borderId="15" xfId="0" applyFont="1" applyFill="1" applyBorder="1" applyAlignment="1">
      <alignment horizontal="center" vertical="center" wrapText="1"/>
    </xf>
    <xf numFmtId="14" fontId="57" fillId="36" borderId="14" xfId="0" applyNumberFormat="1" applyFont="1" applyFill="1" applyBorder="1" applyAlignment="1">
      <alignment horizontal="center" vertical="center" wrapText="1"/>
    </xf>
    <xf numFmtId="4" fontId="57" fillId="36" borderId="14" xfId="60" applyNumberFormat="1" applyFont="1" applyFill="1" applyBorder="1" applyAlignment="1" applyProtection="1">
      <alignment horizontal="center" vertical="center" wrapText="1"/>
      <protection/>
    </xf>
    <xf numFmtId="173" fontId="57" fillId="36" borderId="14" xfId="0" applyNumberFormat="1" applyFont="1" applyFill="1" applyBorder="1" applyAlignment="1">
      <alignment horizontal="center" vertical="center" wrapText="1"/>
    </xf>
    <xf numFmtId="4" fontId="57" fillId="36" borderId="18" xfId="60" applyNumberFormat="1" applyFont="1" applyFill="1" applyBorder="1" applyAlignment="1" applyProtection="1">
      <alignment horizontal="center" vertical="center" wrapText="1"/>
      <protection/>
    </xf>
    <xf numFmtId="172" fontId="57" fillId="36" borderId="19" xfId="60" applyFont="1" applyFill="1" applyBorder="1" applyAlignment="1" applyProtection="1">
      <alignment horizontal="center" vertical="center" wrapText="1"/>
      <protection/>
    </xf>
    <xf numFmtId="0" fontId="57" fillId="36" borderId="21" xfId="0" applyFont="1" applyFill="1" applyBorder="1" applyAlignment="1">
      <alignment horizontal="center" vertical="center" wrapText="1"/>
    </xf>
    <xf numFmtId="179" fontId="59" fillId="34" borderId="11" xfId="0" applyNumberFormat="1" applyFont="1" applyFill="1" applyBorder="1" applyAlignment="1">
      <alignment horizontal="center" vertical="center"/>
    </xf>
    <xf numFmtId="172" fontId="59" fillId="36" borderId="14" xfId="60" applyFont="1" applyFill="1" applyBorder="1" applyAlignment="1" applyProtection="1">
      <alignment horizontal="center" vertical="center" wrapText="1"/>
      <protection/>
    </xf>
    <xf numFmtId="14" fontId="57" fillId="36" borderId="12" xfId="0" applyNumberFormat="1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center" vertical="center" wrapText="1"/>
    </xf>
    <xf numFmtId="173" fontId="57" fillId="36" borderId="12" xfId="0" applyNumberFormat="1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horizontal="center" vertical="center" wrapText="1"/>
    </xf>
    <xf numFmtId="174" fontId="57" fillId="36" borderId="11" xfId="60" applyNumberFormat="1" applyFont="1" applyFill="1" applyBorder="1" applyAlignment="1" applyProtection="1">
      <alignment horizontal="center" vertical="center" wrapText="1"/>
      <protection/>
    </xf>
    <xf numFmtId="172" fontId="57" fillId="36" borderId="11" xfId="60" applyFont="1" applyFill="1" applyBorder="1" applyAlignment="1" applyProtection="1">
      <alignment horizontal="center" vertical="center" wrapText="1"/>
      <protection/>
    </xf>
    <xf numFmtId="172" fontId="57" fillId="36" borderId="26" xfId="60" applyFont="1" applyFill="1" applyBorder="1" applyAlignment="1" applyProtection="1">
      <alignment horizontal="center" vertical="center" wrapText="1"/>
      <protection/>
    </xf>
    <xf numFmtId="174" fontId="57" fillId="36" borderId="14" xfId="0" applyNumberFormat="1" applyFont="1" applyFill="1" applyBorder="1" applyAlignment="1">
      <alignment horizontal="center" vertical="center" wrapText="1"/>
    </xf>
    <xf numFmtId="172" fontId="57" fillId="36" borderId="14" xfId="0" applyNumberFormat="1" applyFont="1" applyFill="1" applyBorder="1" applyAlignment="1">
      <alignment horizontal="center" vertical="center" wrapText="1"/>
    </xf>
    <xf numFmtId="174" fontId="57" fillId="36" borderId="14" xfId="60" applyNumberFormat="1" applyFont="1" applyFill="1" applyBorder="1" applyAlignment="1" applyProtection="1">
      <alignment horizontal="center" vertical="center" wrapText="1"/>
      <protection/>
    </xf>
    <xf numFmtId="172" fontId="57" fillId="36" borderId="14" xfId="60" applyFont="1" applyFill="1" applyBorder="1" applyAlignment="1" applyProtection="1">
      <alignment horizontal="center" vertical="center" wrapText="1"/>
      <protection/>
    </xf>
    <xf numFmtId="0" fontId="61" fillId="36" borderId="14" xfId="0" applyFont="1" applyFill="1" applyBorder="1" applyAlignment="1">
      <alignment horizontal="center" vertical="center" wrapText="1"/>
    </xf>
    <xf numFmtId="173" fontId="61" fillId="36" borderId="14" xfId="0" applyNumberFormat="1" applyFont="1" applyFill="1" applyBorder="1" applyAlignment="1">
      <alignment horizontal="center" vertical="center" wrapText="1"/>
    </xf>
    <xf numFmtId="14" fontId="61" fillId="36" borderId="14" xfId="0" applyNumberFormat="1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  <xf numFmtId="4" fontId="61" fillId="36" borderId="14" xfId="60" applyNumberFormat="1" applyFont="1" applyFill="1" applyBorder="1" applyAlignment="1" applyProtection="1">
      <alignment horizontal="center" vertical="center" wrapText="1"/>
      <protection/>
    </xf>
    <xf numFmtId="4" fontId="61" fillId="36" borderId="18" xfId="60" applyNumberFormat="1" applyFont="1" applyFill="1" applyBorder="1" applyAlignment="1" applyProtection="1">
      <alignment horizontal="center" vertical="center" wrapText="1"/>
      <protection/>
    </xf>
    <xf numFmtId="0" fontId="59" fillId="36" borderId="14" xfId="0" applyFont="1" applyFill="1" applyBorder="1" applyAlignment="1">
      <alignment horizontal="center" vertical="center" wrapText="1"/>
    </xf>
    <xf numFmtId="14" fontId="6" fillId="36" borderId="19" xfId="0" applyNumberFormat="1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14" fontId="59" fillId="36" borderId="14" xfId="0" applyNumberFormat="1" applyFont="1" applyFill="1" applyBorder="1" applyAlignment="1">
      <alignment horizontal="center" vertical="center" wrapText="1"/>
    </xf>
    <xf numFmtId="4" fontId="59" fillId="36" borderId="14" xfId="60" applyNumberFormat="1" applyFont="1" applyFill="1" applyBorder="1" applyAlignment="1" applyProtection="1">
      <alignment horizontal="center" vertical="center" wrapText="1"/>
      <protection/>
    </xf>
    <xf numFmtId="0" fontId="63" fillId="36" borderId="17" xfId="0" applyFont="1" applyFill="1" applyBorder="1" applyAlignment="1">
      <alignment wrapText="1"/>
    </xf>
    <xf numFmtId="14" fontId="57" fillId="36" borderId="11" xfId="0" applyNumberFormat="1" applyFont="1" applyFill="1" applyBorder="1" applyAlignment="1">
      <alignment horizontal="center" vertical="center" wrapText="1"/>
    </xf>
    <xf numFmtId="4" fontId="57" fillId="36" borderId="11" xfId="60" applyNumberFormat="1" applyFont="1" applyFill="1" applyBorder="1" applyAlignment="1" applyProtection="1">
      <alignment horizontal="center" vertical="center" wrapText="1"/>
      <protection/>
    </xf>
    <xf numFmtId="4" fontId="57" fillId="36" borderId="11" xfId="0" applyNumberFormat="1" applyFont="1" applyFill="1" applyBorder="1" applyAlignment="1">
      <alignment horizontal="center" vertical="center" wrapText="1"/>
    </xf>
    <xf numFmtId="173" fontId="61" fillId="36" borderId="19" xfId="0" applyNumberFormat="1" applyFont="1" applyFill="1" applyBorder="1" applyAlignment="1">
      <alignment horizontal="center" vertical="center" wrapText="1"/>
    </xf>
    <xf numFmtId="0" fontId="61" fillId="36" borderId="19" xfId="0" applyFont="1" applyFill="1" applyBorder="1" applyAlignment="1">
      <alignment horizontal="center" vertical="center" wrapText="1"/>
    </xf>
    <xf numFmtId="4" fontId="61" fillId="36" borderId="19" xfId="60" applyNumberFormat="1" applyFont="1" applyFill="1" applyBorder="1" applyAlignment="1" applyProtection="1">
      <alignment horizontal="center" vertical="center" wrapText="1"/>
      <protection/>
    </xf>
    <xf numFmtId="172" fontId="59" fillId="36" borderId="19" xfId="60" applyFont="1" applyFill="1" applyBorder="1" applyAlignment="1" applyProtection="1">
      <alignment horizontal="center" vertical="center" wrapText="1"/>
      <protection/>
    </xf>
    <xf numFmtId="14" fontId="0" fillId="36" borderId="19" xfId="0" applyNumberFormat="1" applyFont="1" applyFill="1" applyBorder="1" applyAlignment="1">
      <alignment/>
    </xf>
    <xf numFmtId="0" fontId="0" fillId="36" borderId="19" xfId="0" applyFont="1" applyFill="1" applyBorder="1" applyAlignment="1">
      <alignment wrapText="1"/>
    </xf>
    <xf numFmtId="0" fontId="0" fillId="36" borderId="19" xfId="0" applyFont="1" applyFill="1" applyBorder="1" applyAlignment="1">
      <alignment horizontal="center"/>
    </xf>
    <xf numFmtId="172" fontId="0" fillId="36" borderId="19" xfId="60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 horizontal="center" vertical="center" wrapText="1"/>
    </xf>
    <xf numFmtId="173" fontId="61" fillId="36" borderId="21" xfId="0" applyNumberFormat="1" applyFont="1" applyFill="1" applyBorder="1" applyAlignment="1">
      <alignment horizontal="center" vertical="center" wrapText="1"/>
    </xf>
    <xf numFmtId="0" fontId="61" fillId="36" borderId="21" xfId="0" applyFont="1" applyFill="1" applyBorder="1" applyAlignment="1">
      <alignment horizontal="center" vertical="center" wrapText="1"/>
    </xf>
    <xf numFmtId="4" fontId="61" fillId="36" borderId="21" xfId="0" applyNumberFormat="1" applyFont="1" applyFill="1" applyBorder="1" applyAlignment="1">
      <alignment horizontal="center" vertical="center" wrapText="1"/>
    </xf>
    <xf numFmtId="14" fontId="57" fillId="36" borderId="21" xfId="0" applyNumberFormat="1" applyFont="1" applyFill="1" applyBorder="1" applyAlignment="1">
      <alignment horizontal="center" vertical="center" wrapText="1"/>
    </xf>
    <xf numFmtId="14" fontId="0" fillId="36" borderId="0" xfId="0" applyNumberFormat="1" applyFill="1" applyAlignment="1">
      <alignment horizontal="center" vertical="center"/>
    </xf>
    <xf numFmtId="0" fontId="0" fillId="36" borderId="19" xfId="0" applyFill="1" applyBorder="1" applyAlignment="1">
      <alignment horizontal="center" vertical="center" wrapText="1"/>
    </xf>
    <xf numFmtId="14" fontId="0" fillId="36" borderId="19" xfId="0" applyNumberFormat="1" applyFill="1" applyBorder="1" applyAlignment="1">
      <alignment horizontal="center" vertical="center" wrapText="1"/>
    </xf>
    <xf numFmtId="172" fontId="0" fillId="36" borderId="19" xfId="60" applyFont="1" applyFill="1" applyBorder="1" applyAlignment="1" applyProtection="1">
      <alignment horizontal="center" vertical="center" wrapText="1"/>
      <protection/>
    </xf>
    <xf numFmtId="4" fontId="59" fillId="36" borderId="14" xfId="0" applyNumberFormat="1" applyFont="1" applyFill="1" applyBorder="1" applyAlignment="1">
      <alignment horizontal="center" vertical="center" wrapText="1"/>
    </xf>
    <xf numFmtId="4" fontId="59" fillId="36" borderId="18" xfId="0" applyNumberFormat="1" applyFont="1" applyFill="1" applyBorder="1" applyAlignment="1">
      <alignment horizontal="center" vertical="center" wrapText="1"/>
    </xf>
    <xf numFmtId="0" fontId="57" fillId="37" borderId="27" xfId="0" applyFont="1" applyFill="1" applyBorder="1" applyAlignment="1">
      <alignment horizontal="center" vertical="center" wrapText="1"/>
    </xf>
    <xf numFmtId="0" fontId="63" fillId="36" borderId="14" xfId="0" applyFont="1" applyFill="1" applyBorder="1" applyAlignment="1">
      <alignment horizontal="center" vertical="center" wrapText="1"/>
    </xf>
    <xf numFmtId="172" fontId="59" fillId="36" borderId="18" xfId="60" applyFont="1" applyFill="1" applyBorder="1" applyAlignment="1" applyProtection="1">
      <alignment horizontal="center" vertical="center" wrapText="1"/>
      <protection/>
    </xf>
    <xf numFmtId="14" fontId="63" fillId="36" borderId="19" xfId="0" applyNumberFormat="1" applyFont="1" applyFill="1" applyBorder="1" applyAlignment="1">
      <alignment horizontal="center" vertical="center" wrapText="1"/>
    </xf>
    <xf numFmtId="4" fontId="59" fillId="34" borderId="19" xfId="0" applyNumberFormat="1" applyFont="1" applyFill="1" applyBorder="1" applyAlignment="1">
      <alignment horizontal="center" vertical="center"/>
    </xf>
    <xf numFmtId="0" fontId="64" fillId="36" borderId="19" xfId="0" applyFont="1" applyFill="1" applyBorder="1" applyAlignment="1">
      <alignment horizontal="center" vertical="center" wrapText="1"/>
    </xf>
    <xf numFmtId="49" fontId="59" fillId="36" borderId="11" xfId="0" applyNumberFormat="1" applyFont="1" applyFill="1" applyBorder="1" applyAlignment="1">
      <alignment horizontal="center" vertical="center" wrapText="1"/>
    </xf>
    <xf numFmtId="14" fontId="59" fillId="36" borderId="11" xfId="0" applyNumberFormat="1" applyFont="1" applyFill="1" applyBorder="1" applyAlignment="1">
      <alignment horizontal="center" vertical="center" wrapText="1"/>
    </xf>
    <xf numFmtId="4" fontId="59" fillId="36" borderId="11" xfId="0" applyNumberFormat="1" applyFont="1" applyFill="1" applyBorder="1" applyAlignment="1">
      <alignment horizontal="center" vertical="center" wrapText="1"/>
    </xf>
    <xf numFmtId="4" fontId="59" fillId="36" borderId="28" xfId="0" applyNumberFormat="1" applyFont="1" applyFill="1" applyBorder="1" applyAlignment="1">
      <alignment horizontal="center" vertical="center" wrapText="1"/>
    </xf>
    <xf numFmtId="0" fontId="64" fillId="36" borderId="25" xfId="0" applyFont="1" applyFill="1" applyBorder="1" applyAlignment="1">
      <alignment horizontal="center" vertical="center" wrapText="1"/>
    </xf>
    <xf numFmtId="14" fontId="59" fillId="36" borderId="19" xfId="0" applyNumberFormat="1" applyFont="1" applyFill="1" applyBorder="1" applyAlignment="1">
      <alignment horizontal="center" vertical="center" wrapText="1"/>
    </xf>
    <xf numFmtId="0" fontId="59" fillId="36" borderId="19" xfId="0" applyFont="1" applyFill="1" applyBorder="1" applyAlignment="1">
      <alignment horizontal="center" vertical="center" wrapText="1"/>
    </xf>
    <xf numFmtId="4" fontId="59" fillId="36" borderId="19" xfId="60" applyNumberFormat="1" applyFont="1" applyFill="1" applyBorder="1" applyAlignment="1" applyProtection="1">
      <alignment horizontal="center" vertical="center" wrapText="1"/>
      <protection/>
    </xf>
    <xf numFmtId="0" fontId="61" fillId="36" borderId="11" xfId="0" applyFont="1" applyFill="1" applyBorder="1" applyAlignment="1">
      <alignment horizontal="center" vertical="center" wrapText="1"/>
    </xf>
    <xf numFmtId="14" fontId="0" fillId="36" borderId="19" xfId="0" applyNumberFormat="1" applyFill="1" applyBorder="1" applyAlignment="1">
      <alignment wrapText="1"/>
    </xf>
    <xf numFmtId="0" fontId="0" fillId="36" borderId="19" xfId="0" applyFill="1" applyBorder="1" applyAlignment="1">
      <alignment wrapText="1"/>
    </xf>
    <xf numFmtId="172" fontId="0" fillId="36" borderId="19" xfId="60" applyFont="1" applyFill="1" applyBorder="1" applyAlignment="1" applyProtection="1">
      <alignment wrapText="1"/>
      <protection/>
    </xf>
    <xf numFmtId="0" fontId="57" fillId="36" borderId="29" xfId="0" applyFont="1" applyFill="1" applyBorder="1" applyAlignment="1">
      <alignment horizontal="center" vertical="center" wrapText="1"/>
    </xf>
    <xf numFmtId="14" fontId="61" fillId="36" borderId="19" xfId="0" applyNumberFormat="1" applyFont="1" applyFill="1" applyBorder="1" applyAlignment="1">
      <alignment horizontal="center" vertical="center" wrapText="1"/>
    </xf>
    <xf numFmtId="2" fontId="59" fillId="36" borderId="14" xfId="60" applyNumberFormat="1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>
      <alignment horizontal="center" vertical="center" wrapText="1"/>
    </xf>
    <xf numFmtId="14" fontId="0" fillId="34" borderId="19" xfId="0" applyNumberFormat="1" applyFill="1" applyBorder="1" applyAlignment="1">
      <alignment horizontal="center" vertical="center" wrapText="1"/>
    </xf>
    <xf numFmtId="172" fontId="0" fillId="34" borderId="19" xfId="60" applyFont="1" applyFill="1" applyBorder="1" applyAlignment="1" applyProtection="1">
      <alignment horizontal="center" vertical="center" wrapText="1"/>
      <protection/>
    </xf>
    <xf numFmtId="173" fontId="61" fillId="36" borderId="11" xfId="0" applyNumberFormat="1" applyFont="1" applyFill="1" applyBorder="1" applyAlignment="1">
      <alignment horizontal="center" vertical="center" wrapText="1"/>
    </xf>
    <xf numFmtId="14" fontId="61" fillId="36" borderId="11" xfId="0" applyNumberFormat="1" applyFont="1" applyFill="1" applyBorder="1" applyAlignment="1">
      <alignment horizontal="center" vertical="center" wrapText="1"/>
    </xf>
    <xf numFmtId="4" fontId="61" fillId="36" borderId="11" xfId="60" applyNumberFormat="1" applyFont="1" applyFill="1" applyBorder="1" applyAlignment="1" applyProtection="1">
      <alignment horizontal="center" vertical="center" wrapText="1"/>
      <protection/>
    </xf>
    <xf numFmtId="4" fontId="61" fillId="36" borderId="28" xfId="60" applyNumberFormat="1" applyFont="1" applyFill="1" applyBorder="1" applyAlignment="1" applyProtection="1">
      <alignment horizontal="center" vertical="center" wrapText="1"/>
      <protection/>
    </xf>
    <xf numFmtId="4" fontId="63" fillId="36" borderId="11" xfId="60" applyNumberFormat="1" applyFont="1" applyFill="1" applyBorder="1" applyAlignment="1" applyProtection="1">
      <alignment horizontal="center" vertical="center"/>
      <protection/>
    </xf>
    <xf numFmtId="172" fontId="57" fillId="36" borderId="25" xfId="60" applyFont="1" applyFill="1" applyBorder="1" applyAlignment="1" applyProtection="1">
      <alignment horizontal="center" vertical="center" wrapText="1"/>
      <protection/>
    </xf>
    <xf numFmtId="173" fontId="10" fillId="36" borderId="14" xfId="0" applyNumberFormat="1" applyFont="1" applyFill="1" applyBorder="1" applyAlignment="1">
      <alignment horizontal="center" vertical="center" wrapText="1"/>
    </xf>
    <xf numFmtId="14" fontId="10" fillId="36" borderId="14" xfId="0" applyNumberFormat="1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2" fontId="10" fillId="36" borderId="14" xfId="60" applyNumberFormat="1" applyFont="1" applyFill="1" applyBorder="1" applyAlignment="1" applyProtection="1">
      <alignment horizontal="center" vertical="center" wrapText="1"/>
      <protection/>
    </xf>
    <xf numFmtId="0" fontId="10" fillId="36" borderId="14" xfId="0" applyNumberFormat="1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8.875" style="0" customWidth="1"/>
    <col min="2" max="2" width="13.625" style="0" customWidth="1"/>
    <col min="3" max="3" width="18.00390625" style="0" customWidth="1"/>
    <col min="4" max="4" width="11.125" style="0" customWidth="1"/>
    <col min="5" max="5" width="18.125" style="0" customWidth="1"/>
    <col min="6" max="6" width="19.25390625" style="0" customWidth="1"/>
    <col min="7" max="7" width="13.75390625" style="1" customWidth="1"/>
    <col min="8" max="8" width="14.625" style="1" customWidth="1"/>
    <col min="9" max="9" width="35.625" style="0" customWidth="1"/>
    <col min="10" max="10" width="0" style="0" hidden="1" customWidth="1"/>
    <col min="11" max="11" width="20.75390625" style="0" customWidth="1"/>
  </cols>
  <sheetData>
    <row r="1" spans="1:11" ht="39.75" customHeight="1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4" t="s">
        <v>8</v>
      </c>
      <c r="J1" s="6" t="s">
        <v>9</v>
      </c>
      <c r="K1" s="19" t="s">
        <v>12</v>
      </c>
    </row>
    <row r="2" spans="1:20" s="14" customFormat="1" ht="36" customHeight="1">
      <c r="A2" s="98" t="s">
        <v>13</v>
      </c>
      <c r="B2" s="104">
        <v>43846</v>
      </c>
      <c r="C2" s="104" t="s">
        <v>28</v>
      </c>
      <c r="D2" s="104">
        <v>43951</v>
      </c>
      <c r="E2" s="98" t="s">
        <v>29</v>
      </c>
      <c r="F2" s="98" t="s">
        <v>30</v>
      </c>
      <c r="G2" s="105">
        <v>126975</v>
      </c>
      <c r="H2" s="105">
        <v>126975</v>
      </c>
      <c r="I2" s="104" t="s">
        <v>31</v>
      </c>
      <c r="J2" s="40"/>
      <c r="K2" s="41"/>
      <c r="L2" s="30"/>
      <c r="M2" s="30"/>
      <c r="N2" s="30"/>
      <c r="O2" s="23"/>
      <c r="P2" s="23"/>
      <c r="Q2" s="23"/>
      <c r="R2" s="23"/>
      <c r="S2" s="23"/>
      <c r="T2" s="23"/>
    </row>
    <row r="3" spans="1:20" s="14" customFormat="1" ht="24">
      <c r="A3" s="98" t="s">
        <v>14</v>
      </c>
      <c r="B3" s="99">
        <v>43847</v>
      </c>
      <c r="C3" s="100" t="s">
        <v>32</v>
      </c>
      <c r="D3" s="99">
        <v>43951</v>
      </c>
      <c r="E3" s="99" t="s">
        <v>33</v>
      </c>
      <c r="F3" s="98" t="s">
        <v>30</v>
      </c>
      <c r="G3" s="101">
        <v>6450</v>
      </c>
      <c r="H3" s="102">
        <v>6450</v>
      </c>
      <c r="I3" s="103" t="s">
        <v>34</v>
      </c>
      <c r="J3" s="40"/>
      <c r="K3" s="47"/>
      <c r="L3" s="30"/>
      <c r="M3" s="30"/>
      <c r="N3" s="30"/>
      <c r="O3" s="23"/>
      <c r="P3" s="23"/>
      <c r="Q3" s="23"/>
      <c r="R3" s="23"/>
      <c r="S3" s="23"/>
      <c r="T3" s="23"/>
    </row>
    <row r="4" spans="1:20" s="14" customFormat="1" ht="26.25" customHeight="1">
      <c r="A4" s="38" t="s">
        <v>15</v>
      </c>
      <c r="B4" s="42">
        <v>43847</v>
      </c>
      <c r="C4" s="43" t="s">
        <v>35</v>
      </c>
      <c r="D4" s="42">
        <v>44196</v>
      </c>
      <c r="E4" s="42" t="s">
        <v>36</v>
      </c>
      <c r="F4" s="38" t="s">
        <v>30</v>
      </c>
      <c r="G4" s="44">
        <v>15000</v>
      </c>
      <c r="H4" s="45">
        <f>1067.54+816.15+757.2+873.26+785.16+767.03+773.7+784.74+679.35+850.4</f>
        <v>8154.53</v>
      </c>
      <c r="I4" s="46" t="s">
        <v>37</v>
      </c>
      <c r="J4" s="40"/>
      <c r="K4" s="41"/>
      <c r="L4" s="30"/>
      <c r="M4" s="30"/>
      <c r="N4" s="30"/>
      <c r="O4" s="23"/>
      <c r="P4" s="23"/>
      <c r="Q4" s="23"/>
      <c r="R4" s="23"/>
      <c r="S4" s="23"/>
      <c r="T4" s="23"/>
    </row>
    <row r="5" spans="1:20" s="14" customFormat="1" ht="39" customHeight="1">
      <c r="A5" s="38" t="s">
        <v>16</v>
      </c>
      <c r="B5" s="42">
        <v>43847</v>
      </c>
      <c r="C5" s="43" t="s">
        <v>49</v>
      </c>
      <c r="D5" s="42">
        <v>44197</v>
      </c>
      <c r="E5" s="42" t="s">
        <v>38</v>
      </c>
      <c r="F5" s="38" t="s">
        <v>30</v>
      </c>
      <c r="G5" s="44">
        <v>30000</v>
      </c>
      <c r="H5" s="45">
        <f>2038+2064+56.12+761.17+1002</f>
        <v>5921.29</v>
      </c>
      <c r="I5" s="46" t="s">
        <v>37</v>
      </c>
      <c r="J5" s="40"/>
      <c r="K5" s="41"/>
      <c r="L5" s="30"/>
      <c r="M5" s="30"/>
      <c r="N5" s="30"/>
      <c r="O5" s="23"/>
      <c r="P5" s="23"/>
      <c r="Q5" s="23"/>
      <c r="R5" s="23"/>
      <c r="S5" s="23"/>
      <c r="T5" s="23"/>
    </row>
    <row r="6" spans="1:20" s="14" customFormat="1" ht="24">
      <c r="A6" s="98" t="s">
        <v>17</v>
      </c>
      <c r="B6" s="99">
        <v>43852</v>
      </c>
      <c r="C6" s="100" t="s">
        <v>39</v>
      </c>
      <c r="D6" s="99">
        <v>43889</v>
      </c>
      <c r="E6" s="98" t="s">
        <v>40</v>
      </c>
      <c r="F6" s="98" t="s">
        <v>30</v>
      </c>
      <c r="G6" s="101">
        <v>5994.2</v>
      </c>
      <c r="H6" s="102">
        <v>5994.2</v>
      </c>
      <c r="I6" s="103" t="s">
        <v>41</v>
      </c>
      <c r="J6" s="40"/>
      <c r="K6" s="41"/>
      <c r="L6" s="30"/>
      <c r="M6" s="30"/>
      <c r="N6" s="30"/>
      <c r="O6" s="23"/>
      <c r="P6" s="23"/>
      <c r="Q6" s="23"/>
      <c r="R6" s="23"/>
      <c r="S6" s="23"/>
      <c r="T6" s="23"/>
    </row>
    <row r="7" spans="1:20" s="14" customFormat="1" ht="24">
      <c r="A7" s="98" t="s">
        <v>18</v>
      </c>
      <c r="B7" s="106">
        <v>43864</v>
      </c>
      <c r="C7" s="98" t="s">
        <v>42</v>
      </c>
      <c r="D7" s="106">
        <v>43889</v>
      </c>
      <c r="E7" s="98" t="s">
        <v>43</v>
      </c>
      <c r="F7" s="98" t="s">
        <v>30</v>
      </c>
      <c r="G7" s="105">
        <v>50000</v>
      </c>
      <c r="H7" s="107">
        <v>50000</v>
      </c>
      <c r="I7" s="108" t="s">
        <v>44</v>
      </c>
      <c r="J7" s="48"/>
      <c r="K7" s="41"/>
      <c r="L7" s="30"/>
      <c r="M7" s="30"/>
      <c r="N7" s="30"/>
      <c r="O7" s="23"/>
      <c r="P7" s="23"/>
      <c r="Q7" s="23"/>
      <c r="R7" s="23"/>
      <c r="S7" s="23"/>
      <c r="T7" s="23"/>
    </row>
    <row r="8" spans="1:20" s="14" customFormat="1" ht="38.25" customHeight="1">
      <c r="A8" s="98" t="s">
        <v>19</v>
      </c>
      <c r="B8" s="106">
        <v>43871</v>
      </c>
      <c r="C8" s="98" t="s">
        <v>45</v>
      </c>
      <c r="D8" s="106">
        <v>43890</v>
      </c>
      <c r="E8" s="98" t="s">
        <v>33</v>
      </c>
      <c r="F8" s="98" t="s">
        <v>30</v>
      </c>
      <c r="G8" s="105">
        <v>2200</v>
      </c>
      <c r="H8" s="107">
        <v>2200</v>
      </c>
      <c r="I8" s="108" t="s">
        <v>34</v>
      </c>
      <c r="J8" s="48"/>
      <c r="K8" s="41"/>
      <c r="L8" s="30"/>
      <c r="M8" s="30"/>
      <c r="N8" s="30"/>
      <c r="O8" s="23"/>
      <c r="P8" s="23"/>
      <c r="Q8" s="23"/>
      <c r="R8" s="23"/>
      <c r="S8" s="23"/>
      <c r="T8" s="23"/>
    </row>
    <row r="9" spans="1:20" s="14" customFormat="1" ht="24">
      <c r="A9" s="98" t="s">
        <v>20</v>
      </c>
      <c r="B9" s="106">
        <v>43872</v>
      </c>
      <c r="C9" s="98" t="s">
        <v>46</v>
      </c>
      <c r="D9" s="106">
        <v>43921</v>
      </c>
      <c r="E9" s="98" t="s">
        <v>40</v>
      </c>
      <c r="F9" s="98" t="s">
        <v>30</v>
      </c>
      <c r="G9" s="105">
        <v>4138.75</v>
      </c>
      <c r="H9" s="105">
        <v>4138.75</v>
      </c>
      <c r="I9" s="109" t="s">
        <v>41</v>
      </c>
      <c r="J9" s="40"/>
      <c r="K9" s="41"/>
      <c r="L9" s="30"/>
      <c r="M9" s="30"/>
      <c r="N9" s="30"/>
      <c r="O9" s="23"/>
      <c r="P9" s="23"/>
      <c r="Q9" s="23"/>
      <c r="R9" s="23"/>
      <c r="S9" s="23"/>
      <c r="T9" s="23"/>
    </row>
    <row r="10" spans="1:20" s="14" customFormat="1" ht="24">
      <c r="A10" s="98" t="s">
        <v>21</v>
      </c>
      <c r="B10" s="106">
        <v>43872</v>
      </c>
      <c r="C10" s="98" t="s">
        <v>47</v>
      </c>
      <c r="D10" s="106">
        <v>43921</v>
      </c>
      <c r="E10" s="98" t="s">
        <v>54</v>
      </c>
      <c r="F10" s="98" t="s">
        <v>30</v>
      </c>
      <c r="G10" s="105">
        <v>29223</v>
      </c>
      <c r="H10" s="105">
        <v>29223</v>
      </c>
      <c r="I10" s="111" t="s">
        <v>48</v>
      </c>
      <c r="J10" s="40"/>
      <c r="K10" s="47"/>
      <c r="L10" s="30"/>
      <c r="M10" s="30"/>
      <c r="N10" s="30"/>
      <c r="O10" s="23"/>
      <c r="P10" s="23"/>
      <c r="Q10" s="23"/>
      <c r="R10" s="23"/>
      <c r="S10" s="23"/>
      <c r="T10" s="23"/>
    </row>
    <row r="11" spans="1:20" s="14" customFormat="1" ht="24">
      <c r="A11" s="38" t="s">
        <v>22</v>
      </c>
      <c r="B11" s="97">
        <v>43879</v>
      </c>
      <c r="C11" s="38" t="s">
        <v>50</v>
      </c>
      <c r="D11" s="97">
        <v>44012</v>
      </c>
      <c r="E11" s="38" t="s">
        <v>51</v>
      </c>
      <c r="F11" s="38" t="s">
        <v>30</v>
      </c>
      <c r="G11" s="39">
        <v>27603.17</v>
      </c>
      <c r="H11" s="39">
        <f>2423.69+6459.16+2428.79+4758.62+3297.8+1011.99+3273.21+1042.41</f>
        <v>24695.67</v>
      </c>
      <c r="I11" s="38" t="s">
        <v>52</v>
      </c>
      <c r="J11" s="40"/>
      <c r="K11" s="110">
        <f>0.932</f>
        <v>0.932</v>
      </c>
      <c r="L11" s="30"/>
      <c r="M11" s="30"/>
      <c r="N11" s="30"/>
      <c r="O11" s="23"/>
      <c r="P11" s="23"/>
      <c r="Q11" s="23"/>
      <c r="R11" s="23"/>
      <c r="S11" s="23"/>
      <c r="T11" s="23"/>
    </row>
    <row r="12" spans="1:20" s="14" customFormat="1" ht="24">
      <c r="A12" s="38" t="s">
        <v>23</v>
      </c>
      <c r="B12" s="97">
        <v>43888</v>
      </c>
      <c r="C12" s="38" t="s">
        <v>53</v>
      </c>
      <c r="D12" s="97">
        <v>44012</v>
      </c>
      <c r="E12" s="38" t="s">
        <v>51</v>
      </c>
      <c r="F12" s="38" t="s">
        <v>30</v>
      </c>
      <c r="G12" s="39">
        <v>43120.88</v>
      </c>
      <c r="H12" s="39">
        <v>28536.55</v>
      </c>
      <c r="I12" s="38" t="s">
        <v>52</v>
      </c>
      <c r="J12" s="40"/>
      <c r="K12" s="161">
        <f>G12-H12</f>
        <v>14584.329999999998</v>
      </c>
      <c r="L12" s="30"/>
      <c r="M12" s="30"/>
      <c r="N12" s="30"/>
      <c r="O12" s="23"/>
      <c r="P12" s="23"/>
      <c r="Q12" s="23"/>
      <c r="R12" s="23"/>
      <c r="S12" s="23"/>
      <c r="T12" s="23"/>
    </row>
    <row r="13" spans="1:20" ht="24">
      <c r="A13" s="98" t="s">
        <v>24</v>
      </c>
      <c r="B13" s="112">
        <v>43909</v>
      </c>
      <c r="C13" s="113" t="s">
        <v>55</v>
      </c>
      <c r="D13" s="114">
        <v>44196</v>
      </c>
      <c r="E13" s="115" t="s">
        <v>56</v>
      </c>
      <c r="F13" s="98" t="s">
        <v>30</v>
      </c>
      <c r="G13" s="116">
        <v>1200</v>
      </c>
      <c r="H13" s="117">
        <v>1200</v>
      </c>
      <c r="I13" s="118" t="s">
        <v>37</v>
      </c>
      <c r="J13" s="51"/>
      <c r="K13" s="50"/>
      <c r="L13" s="7"/>
      <c r="M13" s="7"/>
      <c r="N13" s="7"/>
      <c r="O13" s="8"/>
      <c r="P13" s="8"/>
      <c r="Q13" s="8"/>
      <c r="R13" s="8"/>
      <c r="S13" s="8"/>
      <c r="T13" s="8"/>
    </row>
    <row r="14" spans="1:20" ht="36" customHeight="1">
      <c r="A14" s="98" t="s">
        <v>25</v>
      </c>
      <c r="B14" s="104">
        <v>43909</v>
      </c>
      <c r="C14" s="98" t="s">
        <v>57</v>
      </c>
      <c r="D14" s="104">
        <v>44012</v>
      </c>
      <c r="E14" s="98" t="s">
        <v>58</v>
      </c>
      <c r="F14" s="98" t="s">
        <v>30</v>
      </c>
      <c r="G14" s="119">
        <v>12600</v>
      </c>
      <c r="H14" s="120">
        <v>12600</v>
      </c>
      <c r="I14" s="98" t="s">
        <v>59</v>
      </c>
      <c r="J14" s="52"/>
      <c r="K14" s="53"/>
      <c r="L14" s="7"/>
      <c r="M14" s="7"/>
      <c r="N14" s="7"/>
      <c r="O14" s="8"/>
      <c r="P14" s="8"/>
      <c r="Q14" s="8"/>
      <c r="R14" s="8"/>
      <c r="S14" s="8"/>
      <c r="T14" s="8"/>
    </row>
    <row r="15" spans="1:20" ht="24">
      <c r="A15" s="98" t="s">
        <v>26</v>
      </c>
      <c r="B15" s="104">
        <v>43915</v>
      </c>
      <c r="C15" s="98" t="s">
        <v>60</v>
      </c>
      <c r="D15" s="104">
        <v>43951</v>
      </c>
      <c r="E15" s="98" t="s">
        <v>40</v>
      </c>
      <c r="F15" s="98" t="s">
        <v>30</v>
      </c>
      <c r="G15" s="121">
        <v>4981</v>
      </c>
      <c r="H15" s="122">
        <v>4981</v>
      </c>
      <c r="I15" s="98" t="s">
        <v>41</v>
      </c>
      <c r="J15" s="38"/>
      <c r="K15" s="49"/>
      <c r="L15" s="7"/>
      <c r="M15" s="7"/>
      <c r="N15" s="7"/>
      <c r="O15" s="8"/>
      <c r="P15" s="8"/>
      <c r="Q15" s="8"/>
      <c r="R15" s="8"/>
      <c r="S15" s="8"/>
      <c r="T15" s="8"/>
    </row>
    <row r="16" spans="1:14" s="14" customFormat="1" ht="24">
      <c r="A16" s="98" t="s">
        <v>27</v>
      </c>
      <c r="B16" s="104">
        <v>43915</v>
      </c>
      <c r="C16" s="98" t="s">
        <v>61</v>
      </c>
      <c r="D16" s="104">
        <v>43951</v>
      </c>
      <c r="E16" s="98" t="s">
        <v>40</v>
      </c>
      <c r="F16" s="98" t="s">
        <v>30</v>
      </c>
      <c r="G16" s="121">
        <v>349</v>
      </c>
      <c r="H16" s="122">
        <v>349</v>
      </c>
      <c r="I16" s="98" t="s">
        <v>41</v>
      </c>
      <c r="J16" s="38"/>
      <c r="K16" s="41"/>
      <c r="L16" s="30"/>
      <c r="M16" s="30"/>
      <c r="N16" s="30"/>
    </row>
    <row r="17" spans="1:9" ht="12.75">
      <c r="A17" s="57"/>
      <c r="B17" s="57"/>
      <c r="C17" s="57"/>
      <c r="D17" s="57"/>
      <c r="E17" s="57"/>
      <c r="F17" s="57"/>
      <c r="G17" s="58">
        <f>SUM(G2:G16)</f>
        <v>359835</v>
      </c>
      <c r="H17" s="58">
        <f>SUM(H2:H16)</f>
        <v>311418.99</v>
      </c>
      <c r="I17" s="57"/>
    </row>
    <row r="18" spans="1:9" ht="12.75">
      <c r="A18" s="57"/>
      <c r="B18" s="57"/>
      <c r="C18" s="57"/>
      <c r="D18" s="57"/>
      <c r="E18" s="57"/>
      <c r="F18" s="57"/>
      <c r="G18" s="58"/>
      <c r="H18" s="58"/>
      <c r="I18" s="57"/>
    </row>
    <row r="19" spans="1:9" ht="12.75">
      <c r="A19" s="57"/>
      <c r="B19" s="57"/>
      <c r="C19" s="57"/>
      <c r="D19" s="57"/>
      <c r="E19" s="57"/>
      <c r="F19" s="57"/>
      <c r="G19" s="58"/>
      <c r="H19" s="58"/>
      <c r="I19" s="57"/>
    </row>
    <row r="20" spans="1:9" ht="12.75">
      <c r="A20" s="57"/>
      <c r="B20" s="57"/>
      <c r="C20" s="57"/>
      <c r="D20" s="57"/>
      <c r="E20" s="57"/>
      <c r="F20" s="57"/>
      <c r="G20" s="58"/>
      <c r="H20" s="58"/>
      <c r="I20" s="57"/>
    </row>
  </sheetData>
  <sheetProtection selectLockedCells="1" selectUnlockedCells="1"/>
  <printOptions/>
  <pageMargins left="0.24027777777777778" right="0.1597222222222222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3" sqref="A3:J3"/>
    </sheetView>
  </sheetViews>
  <sheetFormatPr defaultColWidth="9.00390625" defaultRowHeight="12.75"/>
  <cols>
    <col min="1" max="1" width="9.00390625" style="0" customWidth="1"/>
    <col min="2" max="4" width="10.875" style="0" customWidth="1"/>
    <col min="5" max="5" width="18.00390625" style="0" customWidth="1"/>
    <col min="6" max="6" width="17.25390625" style="0" customWidth="1"/>
    <col min="7" max="7" width="17.875" style="1" customWidth="1"/>
    <col min="8" max="8" width="0" style="1" hidden="1" customWidth="1"/>
    <col min="9" max="9" width="15.25390625" style="1" customWidth="1"/>
    <col min="10" max="10" width="27.00390625" style="0" customWidth="1"/>
    <col min="11" max="11" width="0" style="0" hidden="1" customWidth="1"/>
    <col min="12" max="12" width="58.125" style="0" customWidth="1"/>
  </cols>
  <sheetData>
    <row r="1" spans="1:11" ht="65.25" customHeight="1">
      <c r="A1" s="9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2" t="s">
        <v>11</v>
      </c>
      <c r="I1" s="12" t="s">
        <v>7</v>
      </c>
      <c r="J1" s="11" t="s">
        <v>8</v>
      </c>
      <c r="K1" s="13" t="s">
        <v>9</v>
      </c>
    </row>
    <row r="2" spans="1:21" s="14" customFormat="1" ht="46.5" customHeight="1">
      <c r="A2" s="123" t="s">
        <v>62</v>
      </c>
      <c r="B2" s="124">
        <v>43923</v>
      </c>
      <c r="C2" s="125" t="s">
        <v>78</v>
      </c>
      <c r="D2" s="124">
        <v>43951</v>
      </c>
      <c r="E2" s="123" t="s">
        <v>79</v>
      </c>
      <c r="F2" s="126" t="s">
        <v>80</v>
      </c>
      <c r="G2" s="127">
        <v>21545</v>
      </c>
      <c r="H2" s="128"/>
      <c r="I2" s="127">
        <v>21545</v>
      </c>
      <c r="J2" s="129" t="s">
        <v>81</v>
      </c>
      <c r="K2" s="21">
        <v>38</v>
      </c>
      <c r="L2" s="22"/>
      <c r="M2" s="23"/>
      <c r="N2" s="23"/>
      <c r="O2" s="23"/>
      <c r="P2" s="23"/>
      <c r="Q2" s="23"/>
      <c r="R2" s="23"/>
      <c r="S2" s="23"/>
      <c r="T2" s="23"/>
      <c r="U2" s="23"/>
    </row>
    <row r="3" spans="1:21" s="14" customFormat="1" ht="40.5" customHeight="1">
      <c r="A3" s="123" t="s">
        <v>63</v>
      </c>
      <c r="B3" s="181">
        <v>43927</v>
      </c>
      <c r="C3" s="182" t="s">
        <v>82</v>
      </c>
      <c r="D3" s="181">
        <v>44196</v>
      </c>
      <c r="E3" s="171" t="s">
        <v>83</v>
      </c>
      <c r="F3" s="126" t="s">
        <v>80</v>
      </c>
      <c r="G3" s="183">
        <v>12129.47</v>
      </c>
      <c r="H3" s="184"/>
      <c r="I3" s="185">
        <f>6096.56+6032.91</f>
        <v>12129.470000000001</v>
      </c>
      <c r="J3" s="186" t="s">
        <v>84</v>
      </c>
      <c r="K3" s="24" t="s">
        <v>10</v>
      </c>
      <c r="L3" s="22"/>
      <c r="M3" s="23"/>
      <c r="N3" s="23"/>
      <c r="O3" s="23"/>
      <c r="P3" s="23"/>
      <c r="Q3" s="23"/>
      <c r="R3" s="23"/>
      <c r="S3" s="23"/>
      <c r="T3" s="23"/>
      <c r="U3" s="23"/>
    </row>
    <row r="4" spans="1:21" s="14" customFormat="1" ht="25.5">
      <c r="A4" s="123" t="s">
        <v>64</v>
      </c>
      <c r="B4" s="130">
        <v>43931</v>
      </c>
      <c r="C4" s="131" t="s">
        <v>85</v>
      </c>
      <c r="D4" s="130">
        <v>44196</v>
      </c>
      <c r="E4" s="131" t="s">
        <v>86</v>
      </c>
      <c r="F4" s="126" t="s">
        <v>80</v>
      </c>
      <c r="G4" s="131">
        <v>10262.4</v>
      </c>
      <c r="H4" s="131"/>
      <c r="I4" s="131">
        <v>10262.4</v>
      </c>
      <c r="J4" s="131" t="s">
        <v>87</v>
      </c>
      <c r="K4" s="21">
        <v>137</v>
      </c>
      <c r="L4" s="22"/>
      <c r="M4" s="23"/>
      <c r="N4" s="23"/>
      <c r="O4" s="23"/>
      <c r="P4" s="23"/>
      <c r="Q4" s="23"/>
      <c r="R4" s="23"/>
      <c r="S4" s="23"/>
      <c r="T4" s="23"/>
      <c r="U4" s="23"/>
    </row>
    <row r="5" spans="1:21" s="14" customFormat="1" ht="25.5">
      <c r="A5" s="123" t="s">
        <v>65</v>
      </c>
      <c r="B5" s="147">
        <v>43937</v>
      </c>
      <c r="C5" s="148" t="s">
        <v>88</v>
      </c>
      <c r="D5" s="147">
        <v>44196</v>
      </c>
      <c r="E5" s="148" t="s">
        <v>89</v>
      </c>
      <c r="F5" s="126" t="s">
        <v>80</v>
      </c>
      <c r="G5" s="149">
        <v>98600</v>
      </c>
      <c r="H5" s="149"/>
      <c r="I5" s="149">
        <f>50000+48600</f>
        <v>98600</v>
      </c>
      <c r="J5" s="150" t="s">
        <v>90</v>
      </c>
      <c r="K5" s="25">
        <v>31</v>
      </c>
      <c r="L5" s="22"/>
      <c r="M5" s="23"/>
      <c r="N5" s="23"/>
      <c r="O5" s="23"/>
      <c r="P5" s="23"/>
      <c r="Q5" s="23"/>
      <c r="R5" s="23"/>
      <c r="S5" s="23"/>
      <c r="T5" s="23"/>
      <c r="U5" s="23"/>
    </row>
    <row r="6" spans="1:21" s="14" customFormat="1" ht="25.5">
      <c r="A6" s="123" t="s">
        <v>66</v>
      </c>
      <c r="B6" s="124">
        <v>43937</v>
      </c>
      <c r="C6" s="123" t="s">
        <v>91</v>
      </c>
      <c r="D6" s="124">
        <v>44196</v>
      </c>
      <c r="E6" s="123" t="s">
        <v>92</v>
      </c>
      <c r="F6" s="126" t="s">
        <v>80</v>
      </c>
      <c r="G6" s="127">
        <v>124600</v>
      </c>
      <c r="H6" s="127"/>
      <c r="I6" s="127">
        <v>124600</v>
      </c>
      <c r="J6" s="123" t="s">
        <v>94</v>
      </c>
      <c r="K6" s="25">
        <v>138</v>
      </c>
      <c r="L6" s="22"/>
      <c r="M6" s="23"/>
      <c r="N6" s="23"/>
      <c r="O6" s="23"/>
      <c r="P6" s="23"/>
      <c r="Q6" s="23"/>
      <c r="R6" s="23"/>
      <c r="S6" s="23"/>
      <c r="T6" s="23"/>
      <c r="U6" s="23"/>
    </row>
    <row r="7" spans="1:21" s="14" customFormat="1" ht="25.5">
      <c r="A7" s="123" t="s">
        <v>67</v>
      </c>
      <c r="B7" s="124">
        <v>43937</v>
      </c>
      <c r="C7" s="123" t="s">
        <v>93</v>
      </c>
      <c r="D7" s="124">
        <v>44196</v>
      </c>
      <c r="E7" s="123" t="s">
        <v>92</v>
      </c>
      <c r="F7" s="126" t="s">
        <v>80</v>
      </c>
      <c r="G7" s="127">
        <v>97900</v>
      </c>
      <c r="H7" s="127"/>
      <c r="I7" s="127">
        <f>50000+41100+6800</f>
        <v>97900</v>
      </c>
      <c r="J7" s="123" t="s">
        <v>94</v>
      </c>
      <c r="K7" s="25">
        <v>158</v>
      </c>
      <c r="L7" s="22"/>
      <c r="M7" s="23"/>
      <c r="N7" s="23"/>
      <c r="O7" s="23"/>
      <c r="P7" s="23"/>
      <c r="Q7" s="23"/>
      <c r="R7" s="23"/>
      <c r="S7" s="23"/>
      <c r="T7" s="23"/>
      <c r="U7" s="23"/>
    </row>
    <row r="8" spans="1:21" s="14" customFormat="1" ht="25.5">
      <c r="A8" s="123" t="s">
        <v>68</v>
      </c>
      <c r="B8" s="132">
        <v>43958</v>
      </c>
      <c r="C8" s="129" t="s">
        <v>95</v>
      </c>
      <c r="D8" s="132">
        <v>44196</v>
      </c>
      <c r="E8" s="129" t="s">
        <v>96</v>
      </c>
      <c r="F8" s="126" t="s">
        <v>80</v>
      </c>
      <c r="G8" s="133">
        <v>34200</v>
      </c>
      <c r="H8" s="133"/>
      <c r="I8" s="133">
        <v>34200</v>
      </c>
      <c r="J8" s="111" t="s">
        <v>97</v>
      </c>
      <c r="K8" s="25">
        <v>141</v>
      </c>
      <c r="L8" s="22"/>
      <c r="M8" s="23"/>
      <c r="N8" s="23"/>
      <c r="O8" s="23"/>
      <c r="P8" s="23"/>
      <c r="Q8" s="23"/>
      <c r="R8" s="23"/>
      <c r="S8" s="23"/>
      <c r="T8" s="23"/>
      <c r="U8" s="23"/>
    </row>
    <row r="9" spans="1:21" s="14" customFormat="1" ht="25.5">
      <c r="A9" s="123" t="s">
        <v>69</v>
      </c>
      <c r="B9" s="124">
        <v>43958</v>
      </c>
      <c r="C9" s="123" t="s">
        <v>98</v>
      </c>
      <c r="D9" s="124">
        <v>44196</v>
      </c>
      <c r="E9" s="123" t="s">
        <v>99</v>
      </c>
      <c r="F9" s="126" t="s">
        <v>80</v>
      </c>
      <c r="G9" s="127">
        <v>18200</v>
      </c>
      <c r="H9" s="127"/>
      <c r="I9" s="127">
        <v>18200</v>
      </c>
      <c r="J9" s="125" t="s">
        <v>100</v>
      </c>
      <c r="K9" s="25">
        <v>33</v>
      </c>
      <c r="L9" s="22"/>
      <c r="M9" s="23"/>
      <c r="N9" s="23"/>
      <c r="O9" s="23"/>
      <c r="P9" s="23"/>
      <c r="Q9" s="23"/>
      <c r="R9" s="23"/>
      <c r="S9" s="23"/>
      <c r="T9" s="23"/>
      <c r="U9" s="23"/>
    </row>
    <row r="10" spans="1:21" s="14" customFormat="1" ht="33.75">
      <c r="A10" s="123" t="s">
        <v>70</v>
      </c>
      <c r="B10" s="124">
        <v>43963</v>
      </c>
      <c r="C10" s="123" t="s">
        <v>101</v>
      </c>
      <c r="D10" s="124">
        <v>44196</v>
      </c>
      <c r="E10" s="123" t="s">
        <v>102</v>
      </c>
      <c r="F10" s="126" t="s">
        <v>80</v>
      </c>
      <c r="G10" s="127">
        <v>8400</v>
      </c>
      <c r="H10" s="127"/>
      <c r="I10" s="127">
        <f>2520+5880</f>
        <v>8400</v>
      </c>
      <c r="J10" s="134" t="s">
        <v>103</v>
      </c>
      <c r="K10" s="25">
        <v>99</v>
      </c>
      <c r="L10" s="22"/>
      <c r="M10" s="23"/>
      <c r="N10" s="23"/>
      <c r="O10" s="23"/>
      <c r="P10" s="23"/>
      <c r="Q10" s="23"/>
      <c r="R10" s="23"/>
      <c r="S10" s="23"/>
      <c r="T10" s="23"/>
      <c r="U10" s="23"/>
    </row>
    <row r="11" spans="1:21" s="14" customFormat="1" ht="25.5">
      <c r="A11" s="123" t="s">
        <v>71</v>
      </c>
      <c r="B11" s="124">
        <v>43966</v>
      </c>
      <c r="C11" s="123" t="s">
        <v>104</v>
      </c>
      <c r="D11" s="124">
        <v>43982</v>
      </c>
      <c r="E11" s="123" t="s">
        <v>105</v>
      </c>
      <c r="F11" s="126" t="s">
        <v>80</v>
      </c>
      <c r="G11" s="127">
        <v>12750</v>
      </c>
      <c r="H11" s="127"/>
      <c r="I11" s="127">
        <v>12750</v>
      </c>
      <c r="J11" s="111" t="s">
        <v>106</v>
      </c>
      <c r="K11" s="25"/>
      <c r="L11" s="22"/>
      <c r="M11" s="23"/>
      <c r="N11" s="23"/>
      <c r="O11" s="23"/>
      <c r="P11" s="23"/>
      <c r="Q11" s="23"/>
      <c r="R11" s="23"/>
      <c r="S11" s="23"/>
      <c r="T11" s="23"/>
      <c r="U11" s="23"/>
    </row>
    <row r="12" spans="1:21" s="14" customFormat="1" ht="25.5">
      <c r="A12" s="123" t="s">
        <v>72</v>
      </c>
      <c r="B12" s="124">
        <v>43966</v>
      </c>
      <c r="C12" s="123" t="s">
        <v>107</v>
      </c>
      <c r="D12" s="124">
        <v>43982</v>
      </c>
      <c r="E12" s="123" t="s">
        <v>108</v>
      </c>
      <c r="F12" s="126" t="s">
        <v>80</v>
      </c>
      <c r="G12" s="127">
        <v>16880</v>
      </c>
      <c r="H12" s="127"/>
      <c r="I12" s="127">
        <v>16880</v>
      </c>
      <c r="J12" s="123" t="s">
        <v>109</v>
      </c>
      <c r="K12" s="25">
        <v>141</v>
      </c>
      <c r="L12" s="22"/>
      <c r="M12" s="23"/>
      <c r="N12" s="23"/>
      <c r="O12" s="23"/>
      <c r="P12" s="23"/>
      <c r="Q12" s="23"/>
      <c r="R12" s="23"/>
      <c r="S12" s="23"/>
      <c r="T12" s="23"/>
      <c r="U12" s="23"/>
    </row>
    <row r="13" spans="1:21" s="14" customFormat="1" ht="36">
      <c r="A13" s="123" t="s">
        <v>73</v>
      </c>
      <c r="B13" s="135">
        <v>43971</v>
      </c>
      <c r="C13" s="135" t="s">
        <v>110</v>
      </c>
      <c r="D13" s="135">
        <v>44196</v>
      </c>
      <c r="E13" s="115" t="s">
        <v>111</v>
      </c>
      <c r="F13" s="126" t="s">
        <v>80</v>
      </c>
      <c r="G13" s="136">
        <v>21988.3</v>
      </c>
      <c r="H13" s="136"/>
      <c r="I13" s="137">
        <v>21988.3</v>
      </c>
      <c r="J13" s="135" t="s">
        <v>112</v>
      </c>
      <c r="K13" s="31"/>
      <c r="L13" s="22"/>
      <c r="M13" s="23"/>
      <c r="N13" s="23"/>
      <c r="O13" s="23"/>
      <c r="P13" s="23"/>
      <c r="Q13" s="23"/>
      <c r="R13" s="23"/>
      <c r="S13" s="23"/>
      <c r="T13" s="23"/>
      <c r="U13" s="23"/>
    </row>
    <row r="14" spans="1:21" s="14" customFormat="1" ht="38.25">
      <c r="A14" s="123" t="s">
        <v>74</v>
      </c>
      <c r="B14" s="138">
        <v>43991</v>
      </c>
      <c r="C14" s="139" t="s">
        <v>113</v>
      </c>
      <c r="D14" s="138">
        <v>44196</v>
      </c>
      <c r="E14" s="139" t="s">
        <v>111</v>
      </c>
      <c r="F14" s="126" t="s">
        <v>80</v>
      </c>
      <c r="G14" s="140">
        <v>8769.9</v>
      </c>
      <c r="H14" s="140"/>
      <c r="I14" s="140">
        <v>8769.9</v>
      </c>
      <c r="J14" s="141" t="s">
        <v>120</v>
      </c>
      <c r="K14" s="21">
        <v>38</v>
      </c>
      <c r="L14" s="22"/>
      <c r="M14" s="23"/>
      <c r="N14" s="23"/>
      <c r="O14" s="23"/>
      <c r="P14" s="23"/>
      <c r="Q14" s="23"/>
      <c r="R14" s="23"/>
      <c r="S14" s="23"/>
      <c r="T14" s="23"/>
      <c r="U14" s="23"/>
    </row>
    <row r="15" spans="1:21" s="14" customFormat="1" ht="25.5">
      <c r="A15" s="123" t="s">
        <v>75</v>
      </c>
      <c r="B15" s="142">
        <v>43991</v>
      </c>
      <c r="C15" s="143" t="s">
        <v>114</v>
      </c>
      <c r="D15" s="142">
        <v>44196</v>
      </c>
      <c r="E15" s="144" t="s">
        <v>115</v>
      </c>
      <c r="F15" s="126" t="s">
        <v>80</v>
      </c>
      <c r="G15" s="145">
        <v>11560</v>
      </c>
      <c r="H15" s="145"/>
      <c r="I15" s="145">
        <v>11560</v>
      </c>
      <c r="J15" s="141" t="s">
        <v>116</v>
      </c>
      <c r="K15" s="26"/>
      <c r="L15" s="27"/>
      <c r="M15" s="23"/>
      <c r="N15" s="23"/>
      <c r="O15" s="23"/>
      <c r="P15" s="23"/>
      <c r="Q15" s="23"/>
      <c r="R15" s="23"/>
      <c r="S15" s="23"/>
      <c r="T15" s="23"/>
      <c r="U15" s="23"/>
    </row>
    <row r="16" spans="1:21" s="14" customFormat="1" ht="38.25">
      <c r="A16" s="171" t="s">
        <v>76</v>
      </c>
      <c r="B16" s="172">
        <v>43997</v>
      </c>
      <c r="C16" s="173" t="s">
        <v>117</v>
      </c>
      <c r="D16" s="172">
        <v>44135</v>
      </c>
      <c r="E16" s="173" t="s">
        <v>118</v>
      </c>
      <c r="F16" s="126" t="s">
        <v>80</v>
      </c>
      <c r="G16" s="174">
        <v>26500</v>
      </c>
      <c r="H16" s="174"/>
      <c r="I16" s="174">
        <f>15087+11403</f>
        <v>26490</v>
      </c>
      <c r="J16" s="173" t="s">
        <v>119</v>
      </c>
      <c r="K16" s="28"/>
      <c r="L16" s="27" t="s">
        <v>149</v>
      </c>
      <c r="M16" s="23"/>
      <c r="N16" s="23"/>
      <c r="O16" s="23"/>
      <c r="P16" s="23"/>
      <c r="Q16" s="23"/>
      <c r="R16" s="23"/>
      <c r="S16" s="23"/>
      <c r="T16" s="23"/>
      <c r="U16" s="23"/>
    </row>
    <row r="17" spans="1:21" s="14" customFormat="1" ht="38.25">
      <c r="A17" s="64" t="s">
        <v>77</v>
      </c>
      <c r="B17" s="94">
        <v>44008</v>
      </c>
      <c r="C17" s="95" t="s">
        <v>121</v>
      </c>
      <c r="D17" s="94">
        <v>44104</v>
      </c>
      <c r="E17" s="95" t="s">
        <v>122</v>
      </c>
      <c r="F17" s="56" t="s">
        <v>80</v>
      </c>
      <c r="G17" s="96">
        <v>120000</v>
      </c>
      <c r="H17" s="96"/>
      <c r="I17" s="96">
        <f>19398+32390.5+31924+30292.12</f>
        <v>114004.62</v>
      </c>
      <c r="J17" s="95" t="s">
        <v>119</v>
      </c>
      <c r="K17" s="28"/>
      <c r="L17" s="27"/>
      <c r="M17" s="23"/>
      <c r="N17" s="23"/>
      <c r="O17" s="23"/>
      <c r="P17" s="23"/>
      <c r="Q17" s="23"/>
      <c r="R17" s="23"/>
      <c r="S17" s="23"/>
      <c r="T17" s="23"/>
      <c r="U17" s="23"/>
    </row>
    <row r="18" spans="1:12" s="14" customFormat="1" ht="12.75">
      <c r="A18" s="146"/>
      <c r="B18"/>
      <c r="C18"/>
      <c r="D18"/>
      <c r="E18"/>
      <c r="F18"/>
      <c r="G18" s="1">
        <f>SUM(G2:H17)</f>
        <v>644285.0700000001</v>
      </c>
      <c r="H18" s="1"/>
      <c r="I18" s="1">
        <f>SUM(I2:I17)</f>
        <v>638279.69</v>
      </c>
      <c r="J18"/>
      <c r="K18" s="59"/>
      <c r="L18" s="60"/>
    </row>
    <row r="19" spans="1:12" s="14" customFormat="1" ht="12.75">
      <c r="A19" s="146"/>
      <c r="B19"/>
      <c r="C19"/>
      <c r="D19"/>
      <c r="E19"/>
      <c r="F19"/>
      <c r="G19" s="1"/>
      <c r="H19" s="1"/>
      <c r="I19" s="1"/>
      <c r="J19"/>
      <c r="K19" s="28"/>
      <c r="L19" s="27"/>
    </row>
    <row r="20" spans="1:12" s="14" customFormat="1" ht="12.75">
      <c r="A20" s="146"/>
      <c r="B20"/>
      <c r="C20"/>
      <c r="D20"/>
      <c r="E20"/>
      <c r="F20"/>
      <c r="G20" s="1"/>
      <c r="H20" s="1"/>
      <c r="I20" s="1"/>
      <c r="J20"/>
      <c r="K20" s="28"/>
      <c r="L20" s="27"/>
    </row>
    <row r="21" spans="1:12" s="14" customFormat="1" ht="12.75">
      <c r="A21" s="146"/>
      <c r="B21"/>
      <c r="C21"/>
      <c r="D21"/>
      <c r="E21"/>
      <c r="F21"/>
      <c r="G21" s="1">
        <f>'1 квартал 2020'!G17+'2 квартал 2020 '!G18</f>
        <v>1004120.0700000001</v>
      </c>
      <c r="H21" s="1"/>
      <c r="I21" s="1">
        <f>'1 квартал 2020'!H17+'2 квартал 2020 '!I18</f>
        <v>949698.6799999999</v>
      </c>
      <c r="J21"/>
      <c r="K21" s="28"/>
      <c r="L21" s="27"/>
    </row>
    <row r="22" spans="1:12" s="14" customFormat="1" ht="12.75">
      <c r="A22"/>
      <c r="B22"/>
      <c r="C22"/>
      <c r="D22"/>
      <c r="E22"/>
      <c r="F22"/>
      <c r="G22" s="1"/>
      <c r="H22" s="1"/>
      <c r="I22" s="1"/>
      <c r="J22"/>
      <c r="K22" s="28"/>
      <c r="L22" s="27"/>
    </row>
    <row r="23" spans="1:12" s="14" customFormat="1" ht="12.75">
      <c r="A23"/>
      <c r="B23"/>
      <c r="C23"/>
      <c r="D23"/>
      <c r="E23"/>
      <c r="F23"/>
      <c r="G23" s="1"/>
      <c r="H23" s="1"/>
      <c r="I23" s="1"/>
      <c r="J23"/>
      <c r="K23" s="27"/>
      <c r="L23" s="27"/>
    </row>
    <row r="24" spans="1:12" s="14" customFormat="1" ht="12.75">
      <c r="A24"/>
      <c r="B24"/>
      <c r="C24"/>
      <c r="D24"/>
      <c r="E24"/>
      <c r="F24"/>
      <c r="G24" s="1"/>
      <c r="H24" s="1"/>
      <c r="I24" s="1"/>
      <c r="J24"/>
      <c r="K24" s="29"/>
      <c r="L24" s="29"/>
    </row>
    <row r="25" spans="1:12" s="14" customFormat="1" ht="12.75">
      <c r="A25"/>
      <c r="B25"/>
      <c r="C25"/>
      <c r="D25"/>
      <c r="E25"/>
      <c r="F25"/>
      <c r="G25" s="1"/>
      <c r="H25" s="1"/>
      <c r="I25" s="1"/>
      <c r="J25"/>
      <c r="K25" s="29"/>
      <c r="L25" s="29"/>
    </row>
  </sheetData>
  <sheetProtection selectLockedCells="1" selectUnlockedCells="1"/>
  <printOptions/>
  <pageMargins left="0.24027777777777778" right="0.1597222222222222" top="0.20972222222222223" bottom="0.2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7.625" style="0" customWidth="1"/>
    <col min="2" max="2" width="10.125" style="0" bestFit="1" customWidth="1"/>
    <col min="3" max="3" width="11.375" style="0" customWidth="1"/>
    <col min="4" max="4" width="10.25390625" style="0" customWidth="1"/>
    <col min="5" max="5" width="16.375" style="0" customWidth="1"/>
    <col min="6" max="6" width="18.75390625" style="0" customWidth="1"/>
    <col min="7" max="7" width="12.00390625" style="0" customWidth="1"/>
    <col min="8" max="8" width="16.125" style="0" customWidth="1"/>
    <col min="9" max="9" width="35.25390625" style="0" customWidth="1"/>
  </cols>
  <sheetData>
    <row r="1" spans="1:9" ht="41.25" customHeight="1">
      <c r="A1" s="15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7" t="s">
        <v>5</v>
      </c>
      <c r="G1" s="18" t="s">
        <v>6</v>
      </c>
      <c r="H1" s="18" t="s">
        <v>7</v>
      </c>
      <c r="I1" s="17" t="s">
        <v>8</v>
      </c>
    </row>
    <row r="2" spans="1:9" s="14" customFormat="1" ht="53.25" customHeight="1">
      <c r="A2" s="129" t="s">
        <v>123</v>
      </c>
      <c r="B2" s="104">
        <v>44014</v>
      </c>
      <c r="C2" s="98" t="s">
        <v>134</v>
      </c>
      <c r="D2" s="104">
        <v>44196</v>
      </c>
      <c r="E2" s="98" t="s">
        <v>135</v>
      </c>
      <c r="F2" s="115" t="s">
        <v>136</v>
      </c>
      <c r="G2" s="105">
        <v>5000</v>
      </c>
      <c r="H2" s="105">
        <v>5000</v>
      </c>
      <c r="I2" s="98" t="s">
        <v>137</v>
      </c>
    </row>
    <row r="3" spans="1:9" s="14" customFormat="1" ht="25.5">
      <c r="A3" s="129" t="s">
        <v>124</v>
      </c>
      <c r="B3" s="132">
        <v>44018</v>
      </c>
      <c r="C3" s="129" t="s">
        <v>138</v>
      </c>
      <c r="D3" s="132">
        <v>44196</v>
      </c>
      <c r="E3" s="123" t="s">
        <v>139</v>
      </c>
      <c r="F3" s="115" t="s">
        <v>136</v>
      </c>
      <c r="G3" s="155">
        <v>3227.94</v>
      </c>
      <c r="H3" s="155">
        <v>3227.94</v>
      </c>
      <c r="I3" s="104" t="s">
        <v>140</v>
      </c>
    </row>
    <row r="4" spans="1:9" s="14" customFormat="1" ht="43.5" customHeight="1">
      <c r="A4" s="129" t="s">
        <v>125</v>
      </c>
      <c r="B4" s="151">
        <v>44018</v>
      </c>
      <c r="C4" s="152" t="s">
        <v>141</v>
      </c>
      <c r="D4" s="153">
        <v>44023</v>
      </c>
      <c r="E4" s="152" t="s">
        <v>142</v>
      </c>
      <c r="F4" s="115" t="s">
        <v>136</v>
      </c>
      <c r="G4" s="154">
        <v>10000</v>
      </c>
      <c r="H4" s="154">
        <v>10000</v>
      </c>
      <c r="I4" s="152" t="s">
        <v>109</v>
      </c>
    </row>
    <row r="5" spans="1:9" s="14" customFormat="1" ht="42" customHeight="1">
      <c r="A5" s="129" t="s">
        <v>126</v>
      </c>
      <c r="B5" s="132">
        <v>44018</v>
      </c>
      <c r="C5" s="129" t="s">
        <v>143</v>
      </c>
      <c r="D5" s="132">
        <v>44014</v>
      </c>
      <c r="E5" s="152" t="s">
        <v>144</v>
      </c>
      <c r="F5" s="115" t="s">
        <v>136</v>
      </c>
      <c r="G5" s="155">
        <v>4320.73</v>
      </c>
      <c r="H5" s="156">
        <v>4320.73</v>
      </c>
      <c r="I5" s="157" t="s">
        <v>145</v>
      </c>
    </row>
    <row r="6" spans="1:9" s="20" customFormat="1" ht="25.5">
      <c r="A6" s="129" t="s">
        <v>127</v>
      </c>
      <c r="B6" s="132">
        <v>44018</v>
      </c>
      <c r="C6" s="129" t="s">
        <v>146</v>
      </c>
      <c r="D6" s="132">
        <v>44196</v>
      </c>
      <c r="E6" s="158" t="s">
        <v>147</v>
      </c>
      <c r="F6" s="115" t="s">
        <v>136</v>
      </c>
      <c r="G6" s="111">
        <v>7473</v>
      </c>
      <c r="H6" s="159">
        <v>7473</v>
      </c>
      <c r="I6" s="160" t="s">
        <v>148</v>
      </c>
    </row>
    <row r="7" spans="1:9" s="14" customFormat="1" ht="24">
      <c r="A7" s="129" t="s">
        <v>128</v>
      </c>
      <c r="B7" s="104">
        <v>44033</v>
      </c>
      <c r="C7" s="98" t="s">
        <v>150</v>
      </c>
      <c r="D7" s="104">
        <v>44196</v>
      </c>
      <c r="E7" s="98" t="s">
        <v>151</v>
      </c>
      <c r="F7" s="115" t="s">
        <v>136</v>
      </c>
      <c r="G7" s="121">
        <v>25050</v>
      </c>
      <c r="H7" s="122">
        <v>25050</v>
      </c>
      <c r="I7" s="98" t="s">
        <v>152</v>
      </c>
    </row>
    <row r="8" spans="1:9" s="14" customFormat="1" ht="36">
      <c r="A8" s="49" t="s">
        <v>129</v>
      </c>
      <c r="B8" s="54">
        <v>44047</v>
      </c>
      <c r="C8" s="38" t="s">
        <v>153</v>
      </c>
      <c r="D8" s="97">
        <v>44196</v>
      </c>
      <c r="E8" s="38" t="s">
        <v>51</v>
      </c>
      <c r="F8" s="38" t="s">
        <v>30</v>
      </c>
      <c r="G8" s="39">
        <v>31814.38</v>
      </c>
      <c r="H8" s="39">
        <f>62.88+62.88+1573.88+3772.64</f>
        <v>5472.28</v>
      </c>
      <c r="I8" s="38" t="s">
        <v>52</v>
      </c>
    </row>
    <row r="9" spans="1:9" s="20" customFormat="1" ht="22.5" customHeight="1">
      <c r="A9" s="129" t="s">
        <v>130</v>
      </c>
      <c r="B9" s="132">
        <v>44063</v>
      </c>
      <c r="C9" s="129" t="s">
        <v>154</v>
      </c>
      <c r="D9" s="132">
        <v>44196</v>
      </c>
      <c r="E9" s="129" t="s">
        <v>155</v>
      </c>
      <c r="F9" s="115" t="s">
        <v>136</v>
      </c>
      <c r="G9" s="155">
        <v>9260</v>
      </c>
      <c r="H9" s="156">
        <v>9260</v>
      </c>
      <c r="I9" s="162" t="s">
        <v>156</v>
      </c>
    </row>
    <row r="10" spans="1:9" s="20" customFormat="1" ht="21.75" customHeight="1">
      <c r="A10" s="129" t="s">
        <v>131</v>
      </c>
      <c r="B10" s="163" t="s">
        <v>157</v>
      </c>
      <c r="C10" s="126" t="s">
        <v>158</v>
      </c>
      <c r="D10" s="164">
        <v>44196</v>
      </c>
      <c r="E10" s="126" t="s">
        <v>159</v>
      </c>
      <c r="F10" s="115" t="s">
        <v>136</v>
      </c>
      <c r="G10" s="165">
        <v>5888.54</v>
      </c>
      <c r="H10" s="166">
        <v>5884.54</v>
      </c>
      <c r="I10" s="167" t="s">
        <v>160</v>
      </c>
    </row>
    <row r="11" spans="1:10" s="20" customFormat="1" ht="22.5" customHeight="1">
      <c r="A11" s="129" t="s">
        <v>132</v>
      </c>
      <c r="B11" s="168">
        <v>44069</v>
      </c>
      <c r="C11" s="169" t="s">
        <v>161</v>
      </c>
      <c r="D11" s="168">
        <v>44196</v>
      </c>
      <c r="E11" s="169" t="s">
        <v>79</v>
      </c>
      <c r="F11" s="115" t="s">
        <v>136</v>
      </c>
      <c r="G11" s="170">
        <v>19745</v>
      </c>
      <c r="H11" s="170">
        <v>19475</v>
      </c>
      <c r="I11" s="129" t="s">
        <v>81</v>
      </c>
      <c r="J11" s="32"/>
    </row>
    <row r="12" spans="1:10" ht="12.75">
      <c r="A12" s="49" t="s">
        <v>133</v>
      </c>
      <c r="J12" s="33"/>
    </row>
    <row r="13" spans="1:8" ht="12.75">
      <c r="A13" s="49"/>
      <c r="G13" s="34">
        <f>SUM(G2:G11)</f>
        <v>121779.59</v>
      </c>
      <c r="H13" s="35">
        <f>SUM(H2:H11)</f>
        <v>95163.48999999999</v>
      </c>
    </row>
    <row r="15" spans="7:8" ht="12.75">
      <c r="G15" s="62">
        <f>'2 квартал 2020 '!G21+'3 квартал 2020'!G13</f>
        <v>1125899.6600000001</v>
      </c>
      <c r="H15" s="63">
        <f>'2 квартал 2020 '!I21+'3 квартал 2020'!H13</f>
        <v>1044862.1699999999</v>
      </c>
    </row>
  </sheetData>
  <sheetProtection selectLockedCells="1" selectUnlockedCells="1"/>
  <printOptions/>
  <pageMargins left="0.24027777777777778" right="0.20972222222222223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7" sqref="A7:I7"/>
    </sheetView>
  </sheetViews>
  <sheetFormatPr defaultColWidth="9.00390625" defaultRowHeight="12.75"/>
  <cols>
    <col min="1" max="1" width="8.00390625" style="0" customWidth="1"/>
    <col min="2" max="2" width="11.625" style="0" customWidth="1"/>
    <col min="3" max="3" width="11.75390625" style="0" customWidth="1"/>
    <col min="4" max="4" width="10.125" style="0" customWidth="1"/>
    <col min="5" max="5" width="18.875" style="0" customWidth="1"/>
    <col min="6" max="6" width="19.625" style="0" customWidth="1"/>
    <col min="7" max="7" width="13.625" style="37" customWidth="1"/>
    <col min="8" max="8" width="14.00390625" style="37" customWidth="1"/>
    <col min="9" max="9" width="38.875" style="0" customWidth="1"/>
  </cols>
  <sheetData>
    <row r="1" spans="1:9" ht="35.25" customHeight="1">
      <c r="A1" s="15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7" t="s">
        <v>5</v>
      </c>
      <c r="G1" s="36" t="s">
        <v>6</v>
      </c>
      <c r="H1" s="36" t="s">
        <v>7</v>
      </c>
      <c r="I1" s="17" t="s">
        <v>8</v>
      </c>
    </row>
    <row r="2" spans="1:9" s="14" customFormat="1" ht="30.75" customHeight="1">
      <c r="A2" s="129" t="s">
        <v>165</v>
      </c>
      <c r="B2" s="138">
        <v>44103</v>
      </c>
      <c r="C2" s="176" t="s">
        <v>162</v>
      </c>
      <c r="D2" s="138">
        <v>44196</v>
      </c>
      <c r="E2" s="139" t="s">
        <v>163</v>
      </c>
      <c r="F2" s="175" t="s">
        <v>136</v>
      </c>
      <c r="G2" s="140">
        <v>7500</v>
      </c>
      <c r="H2" s="140">
        <v>7500</v>
      </c>
      <c r="I2" s="139" t="s">
        <v>164</v>
      </c>
    </row>
    <row r="3" spans="1:9" s="14" customFormat="1" ht="39.75" customHeight="1">
      <c r="A3" s="49" t="s">
        <v>166</v>
      </c>
      <c r="B3" s="54">
        <v>44125</v>
      </c>
      <c r="C3" s="49" t="s">
        <v>186</v>
      </c>
      <c r="D3" s="54">
        <v>44196</v>
      </c>
      <c r="E3" s="49" t="s">
        <v>51</v>
      </c>
      <c r="F3" s="175" t="s">
        <v>136</v>
      </c>
      <c r="G3" s="74">
        <v>20153.18</v>
      </c>
      <c r="H3" s="74">
        <f>2498.64</f>
        <v>2498.64</v>
      </c>
      <c r="I3" s="38" t="s">
        <v>187</v>
      </c>
    </row>
    <row r="4" spans="1:9" s="14" customFormat="1" ht="41.25" customHeight="1">
      <c r="A4" s="129" t="s">
        <v>167</v>
      </c>
      <c r="B4" s="132">
        <v>44126</v>
      </c>
      <c r="C4" s="129" t="s">
        <v>188</v>
      </c>
      <c r="D4" s="132">
        <v>44196</v>
      </c>
      <c r="E4" s="129" t="s">
        <v>189</v>
      </c>
      <c r="F4" s="175" t="s">
        <v>136</v>
      </c>
      <c r="G4" s="177">
        <v>7919</v>
      </c>
      <c r="H4" s="177">
        <v>7919</v>
      </c>
      <c r="I4" s="98" t="s">
        <v>190</v>
      </c>
    </row>
    <row r="5" spans="1:9" s="14" customFormat="1" ht="25.5">
      <c r="A5" s="129" t="s">
        <v>168</v>
      </c>
      <c r="B5" s="132">
        <v>44133</v>
      </c>
      <c r="C5" s="129" t="s">
        <v>191</v>
      </c>
      <c r="D5" s="132">
        <v>44196</v>
      </c>
      <c r="E5" s="129" t="s">
        <v>192</v>
      </c>
      <c r="F5" s="175" t="s">
        <v>136</v>
      </c>
      <c r="G5" s="177">
        <v>74856.25</v>
      </c>
      <c r="H5" s="177">
        <v>74856.25</v>
      </c>
      <c r="I5" s="111" t="s">
        <v>193</v>
      </c>
    </row>
    <row r="6" spans="1:10" s="14" customFormat="1" ht="51">
      <c r="A6" s="49" t="s">
        <v>169</v>
      </c>
      <c r="B6" s="54">
        <v>44140</v>
      </c>
      <c r="C6" s="178" t="s">
        <v>194</v>
      </c>
      <c r="D6" s="179">
        <v>44196</v>
      </c>
      <c r="E6" s="178" t="s">
        <v>122</v>
      </c>
      <c r="F6" s="56" t="s">
        <v>80</v>
      </c>
      <c r="G6" s="180">
        <v>100000</v>
      </c>
      <c r="H6" s="180">
        <f>23121</f>
        <v>23121</v>
      </c>
      <c r="I6" s="178" t="s">
        <v>119</v>
      </c>
      <c r="J6" s="95"/>
    </row>
    <row r="7" spans="1:10" s="14" customFormat="1" ht="30">
      <c r="A7" s="129" t="s">
        <v>170</v>
      </c>
      <c r="B7" s="187">
        <v>44155</v>
      </c>
      <c r="C7" s="188" t="s">
        <v>195</v>
      </c>
      <c r="D7" s="187">
        <v>44196</v>
      </c>
      <c r="E7" s="189" t="s">
        <v>196</v>
      </c>
      <c r="F7" s="175" t="s">
        <v>136</v>
      </c>
      <c r="G7" s="190">
        <v>1996.3</v>
      </c>
      <c r="H7" s="190">
        <v>1996.3</v>
      </c>
      <c r="I7" s="192" t="s">
        <v>197</v>
      </c>
      <c r="J7" s="65"/>
    </row>
    <row r="8" spans="1:10" s="14" customFormat="1" ht="75">
      <c r="A8" s="129" t="s">
        <v>171</v>
      </c>
      <c r="B8" s="187">
        <v>44155</v>
      </c>
      <c r="C8" s="188" t="s">
        <v>198</v>
      </c>
      <c r="D8" s="187">
        <v>44196</v>
      </c>
      <c r="E8" s="189" t="s">
        <v>199</v>
      </c>
      <c r="F8" s="175" t="s">
        <v>136</v>
      </c>
      <c r="G8" s="190">
        <v>280000</v>
      </c>
      <c r="H8" s="190">
        <v>280000</v>
      </c>
      <c r="I8" s="191" t="s">
        <v>94</v>
      </c>
      <c r="J8" s="66"/>
    </row>
    <row r="9" spans="1:9" s="14" customFormat="1" ht="24.75" customHeight="1">
      <c r="A9" s="49" t="s">
        <v>172</v>
      </c>
      <c r="B9" s="67"/>
      <c r="C9" s="49"/>
      <c r="D9" s="54"/>
      <c r="E9" s="49"/>
      <c r="F9" s="175" t="s">
        <v>136</v>
      </c>
      <c r="G9" s="74"/>
      <c r="H9" s="75"/>
      <c r="I9" s="61"/>
    </row>
    <row r="10" spans="1:9" s="14" customFormat="1" ht="34.5" customHeight="1">
      <c r="A10" s="49" t="s">
        <v>173</v>
      </c>
      <c r="B10" s="76"/>
      <c r="C10" s="77"/>
      <c r="D10" s="76"/>
      <c r="E10" s="77"/>
      <c r="F10" s="175" t="s">
        <v>136</v>
      </c>
      <c r="G10" s="78"/>
      <c r="H10" s="78"/>
      <c r="I10" s="79"/>
    </row>
    <row r="11" spans="1:9" s="14" customFormat="1" ht="24">
      <c r="A11" s="49" t="s">
        <v>174</v>
      </c>
      <c r="B11" s="54"/>
      <c r="C11" s="43"/>
      <c r="D11" s="42"/>
      <c r="E11" s="42"/>
      <c r="F11" s="175" t="s">
        <v>136</v>
      </c>
      <c r="G11" s="44"/>
      <c r="H11" s="45"/>
      <c r="I11" s="46"/>
    </row>
    <row r="12" spans="1:9" s="14" customFormat="1" ht="24">
      <c r="A12" s="49" t="s">
        <v>175</v>
      </c>
      <c r="B12" s="54"/>
      <c r="C12" s="49"/>
      <c r="D12" s="54"/>
      <c r="E12" s="49"/>
      <c r="F12" s="175" t="s">
        <v>136</v>
      </c>
      <c r="G12" s="74"/>
      <c r="H12" s="74"/>
      <c r="I12" s="49"/>
    </row>
    <row r="13" spans="1:9" s="14" customFormat="1" ht="35.25" customHeight="1">
      <c r="A13" s="49" t="s">
        <v>176</v>
      </c>
      <c r="B13" s="80"/>
      <c r="C13" s="55"/>
      <c r="D13" s="80"/>
      <c r="E13" s="55"/>
      <c r="F13" s="175" t="s">
        <v>136</v>
      </c>
      <c r="G13" s="81"/>
      <c r="H13" s="81"/>
      <c r="I13" s="55"/>
    </row>
    <row r="14" spans="1:9" s="14" customFormat="1" ht="24">
      <c r="A14" s="49" t="s">
        <v>177</v>
      </c>
      <c r="B14" s="54"/>
      <c r="C14" s="49"/>
      <c r="D14" s="54"/>
      <c r="E14" s="49"/>
      <c r="F14" s="175" t="s">
        <v>136</v>
      </c>
      <c r="G14" s="82"/>
      <c r="H14" s="82"/>
      <c r="I14" s="49"/>
    </row>
    <row r="15" spans="1:9" s="14" customFormat="1" ht="24">
      <c r="A15" s="49" t="s">
        <v>178</v>
      </c>
      <c r="B15" s="54"/>
      <c r="C15" s="49"/>
      <c r="D15" s="54"/>
      <c r="E15" s="49"/>
      <c r="F15" s="175" t="s">
        <v>136</v>
      </c>
      <c r="G15" s="82"/>
      <c r="H15" s="82"/>
      <c r="I15" s="49"/>
    </row>
    <row r="16" spans="1:9" s="14" customFormat="1" ht="24">
      <c r="A16" s="49" t="s">
        <v>179</v>
      </c>
      <c r="B16" s="83"/>
      <c r="C16" s="49"/>
      <c r="D16" s="83"/>
      <c r="E16" s="49"/>
      <c r="F16" s="175" t="s">
        <v>136</v>
      </c>
      <c r="G16" s="82"/>
      <c r="H16" s="82"/>
      <c r="I16" s="49"/>
    </row>
    <row r="17" spans="1:9" s="14" customFormat="1" ht="24">
      <c r="A17" s="49" t="s">
        <v>180</v>
      </c>
      <c r="B17" s="83"/>
      <c r="C17" s="49"/>
      <c r="D17" s="83"/>
      <c r="E17" s="49"/>
      <c r="F17" s="175" t="s">
        <v>136</v>
      </c>
      <c r="G17" s="82"/>
      <c r="H17" s="82"/>
      <c r="I17" s="55"/>
    </row>
    <row r="18" spans="1:9" s="14" customFormat="1" ht="24">
      <c r="A18" s="49" t="s">
        <v>181</v>
      </c>
      <c r="B18" s="84"/>
      <c r="C18" s="85"/>
      <c r="D18" s="86"/>
      <c r="E18" s="85"/>
      <c r="F18" s="175" t="s">
        <v>136</v>
      </c>
      <c r="G18" s="87"/>
      <c r="H18" s="87"/>
      <c r="I18" s="88"/>
    </row>
    <row r="19" spans="1:9" s="14" customFormat="1" ht="24">
      <c r="A19" s="49" t="s">
        <v>182</v>
      </c>
      <c r="B19" s="54"/>
      <c r="C19" s="49"/>
      <c r="D19" s="54"/>
      <c r="E19" s="49"/>
      <c r="F19" s="175" t="s">
        <v>136</v>
      </c>
      <c r="G19" s="74"/>
      <c r="H19" s="74"/>
      <c r="I19" s="38"/>
    </row>
    <row r="20" spans="1:9" s="14" customFormat="1" ht="24">
      <c r="A20" s="49" t="s">
        <v>183</v>
      </c>
      <c r="B20" s="89"/>
      <c r="C20" s="90"/>
      <c r="D20" s="89"/>
      <c r="E20" s="90"/>
      <c r="F20" s="175" t="s">
        <v>136</v>
      </c>
      <c r="G20" s="91"/>
      <c r="H20" s="91"/>
      <c r="I20" s="55"/>
    </row>
    <row r="21" spans="1:9" s="14" customFormat="1" ht="24">
      <c r="A21" s="49" t="s">
        <v>184</v>
      </c>
      <c r="B21" s="71"/>
      <c r="C21" s="71"/>
      <c r="D21" s="71"/>
      <c r="E21" s="72"/>
      <c r="F21" s="175" t="s">
        <v>136</v>
      </c>
      <c r="G21" s="73"/>
      <c r="H21" s="73"/>
      <c r="I21" s="70"/>
    </row>
    <row r="22" spans="1:9" s="14" customFormat="1" ht="24">
      <c r="A22" s="49" t="s">
        <v>185</v>
      </c>
      <c r="B22" s="67"/>
      <c r="C22" s="67"/>
      <c r="D22" s="67"/>
      <c r="E22" s="68"/>
      <c r="F22" s="175" t="s">
        <v>136</v>
      </c>
      <c r="G22" s="69"/>
      <c r="H22" s="69"/>
      <c r="I22" s="56"/>
    </row>
    <row r="23" spans="1:9" s="14" customFormat="1" ht="24">
      <c r="A23" s="56"/>
      <c r="B23" s="67"/>
      <c r="C23" s="67"/>
      <c r="D23" s="67"/>
      <c r="E23" s="68"/>
      <c r="F23" s="175" t="s">
        <v>136</v>
      </c>
      <c r="G23" s="69"/>
      <c r="H23" s="69"/>
      <c r="I23" s="56"/>
    </row>
    <row r="24" spans="1:9" s="14" customFormat="1" ht="24">
      <c r="A24" s="56"/>
      <c r="B24" s="67"/>
      <c r="C24" s="67"/>
      <c r="D24" s="67"/>
      <c r="E24" s="68"/>
      <c r="F24" s="175" t="s">
        <v>136</v>
      </c>
      <c r="G24" s="69"/>
      <c r="H24" s="69"/>
      <c r="I24" s="56"/>
    </row>
    <row r="25" spans="1:9" s="14" customFormat="1" ht="24">
      <c r="A25" s="70"/>
      <c r="B25" s="71"/>
      <c r="C25" s="92"/>
      <c r="D25" s="71"/>
      <c r="E25" s="72"/>
      <c r="F25" s="175" t="s">
        <v>136</v>
      </c>
      <c r="G25" s="73"/>
      <c r="H25" s="73"/>
      <c r="I25" s="70"/>
    </row>
    <row r="26" spans="1:9" s="14" customFormat="1" ht="43.5" customHeight="1">
      <c r="A26" s="70"/>
      <c r="B26" s="71"/>
      <c r="C26" s="92"/>
      <c r="D26" s="71"/>
      <c r="E26" s="72"/>
      <c r="F26" s="175" t="s">
        <v>136</v>
      </c>
      <c r="G26" s="73"/>
      <c r="H26" s="73"/>
      <c r="I26" s="70"/>
    </row>
    <row r="27" spans="1:9" s="14" customFormat="1" ht="34.5" customHeight="1">
      <c r="A27" s="70"/>
      <c r="B27" s="67"/>
      <c r="C27" s="93"/>
      <c r="D27" s="67"/>
      <c r="E27" s="68"/>
      <c r="F27" s="175" t="s">
        <v>136</v>
      </c>
      <c r="G27" s="69"/>
      <c r="H27" s="69"/>
      <c r="I27" s="56"/>
    </row>
    <row r="28" spans="1:9" s="14" customFormat="1" ht="34.5" customHeight="1">
      <c r="A28" s="70"/>
      <c r="B28" s="67"/>
      <c r="C28" s="93"/>
      <c r="D28" s="67"/>
      <c r="E28" s="68"/>
      <c r="F28" s="175" t="s">
        <v>136</v>
      </c>
      <c r="G28" s="69"/>
      <c r="H28" s="69"/>
      <c r="I28" s="56"/>
    </row>
    <row r="29" spans="1:9" s="14" customFormat="1" ht="34.5" customHeight="1">
      <c r="A29" s="56"/>
      <c r="B29" s="67"/>
      <c r="C29" s="93"/>
      <c r="D29" s="67"/>
      <c r="E29" s="68"/>
      <c r="F29" s="175" t="s">
        <v>136</v>
      </c>
      <c r="G29" s="69"/>
      <c r="H29" s="69"/>
      <c r="I29" s="56"/>
    </row>
    <row r="30" spans="1:9" s="14" customFormat="1" ht="34.5" customHeight="1">
      <c r="A30" s="56"/>
      <c r="B30" s="67"/>
      <c r="C30" s="93"/>
      <c r="D30" s="67"/>
      <c r="E30" s="68"/>
      <c r="F30" s="175" t="s">
        <v>136</v>
      </c>
      <c r="G30" s="69"/>
      <c r="H30" s="69"/>
      <c r="I30" s="56"/>
    </row>
    <row r="31" spans="1:9" s="14" customFormat="1" ht="40.5" customHeight="1">
      <c r="A31" s="56"/>
      <c r="B31" s="67"/>
      <c r="C31" s="93"/>
      <c r="D31" s="67"/>
      <c r="E31" s="68"/>
      <c r="F31" s="175" t="s">
        <v>136</v>
      </c>
      <c r="G31" s="69"/>
      <c r="H31" s="69"/>
      <c r="I31" s="56"/>
    </row>
    <row r="32" spans="1:9" s="14" customFormat="1" ht="78.75" customHeight="1">
      <c r="A32" s="56"/>
      <c r="B32" s="67"/>
      <c r="C32" s="93"/>
      <c r="D32" s="67"/>
      <c r="E32" s="68"/>
      <c r="F32" s="175" t="s">
        <v>136</v>
      </c>
      <c r="G32" s="69"/>
      <c r="H32" s="69"/>
      <c r="I32" s="56"/>
    </row>
    <row r="33" spans="1:9" s="14" customFormat="1" ht="42" customHeight="1">
      <c r="A33" s="56"/>
      <c r="B33" s="67"/>
      <c r="C33" s="93"/>
      <c r="D33" s="67"/>
      <c r="E33" s="68"/>
      <c r="F33" s="175" t="s">
        <v>136</v>
      </c>
      <c r="G33" s="69"/>
      <c r="H33" s="69"/>
      <c r="I33" s="56"/>
    </row>
    <row r="34" spans="1:9" s="14" customFormat="1" ht="42" customHeight="1">
      <c r="A34" s="56"/>
      <c r="B34" s="67"/>
      <c r="C34" s="93"/>
      <c r="D34" s="67"/>
      <c r="E34" s="68"/>
      <c r="F34" s="175" t="s">
        <v>136</v>
      </c>
      <c r="G34" s="69"/>
      <c r="H34" s="69"/>
      <c r="I34" s="56"/>
    </row>
    <row r="35" spans="7:8" ht="12.75">
      <c r="G35" s="37">
        <f>SUM(G2:G30)</f>
        <v>492424.73</v>
      </c>
      <c r="H35" s="37">
        <f>SUM(H2:H32)</f>
        <v>397891.19</v>
      </c>
    </row>
    <row r="43" spans="7:8" ht="12.75">
      <c r="G43" s="37">
        <f>'3 квартал 2020'!G15+'4 квартал 2020'!G35</f>
        <v>1618324.3900000001</v>
      </c>
      <c r="H43" s="37">
        <f>'3 квартал 2020'!H15+'4 квартал 2020'!H35</f>
        <v>1442753.3599999999</v>
      </c>
    </row>
  </sheetData>
  <sheetProtection selectLockedCells="1" selectUnlockedCells="1"/>
  <printOptions/>
  <pageMargins left="0.24027777777777778" right="0.1597222222222222" top="0.2" bottom="0.9840277777777777" header="0.5118055555555555" footer="0.511805555555555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2017-10-04T06:01:18Z</cp:lastPrinted>
  <dcterms:modified xsi:type="dcterms:W3CDTF">2020-11-25T06:13:47Z</dcterms:modified>
  <cp:category/>
  <cp:version/>
  <cp:contentType/>
  <cp:contentStatus/>
</cp:coreProperties>
</file>