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2" activeTab="3"/>
  </bookViews>
  <sheets>
    <sheet name="1 квартал 2020" sheetId="1" r:id="rId1"/>
    <sheet name="2 квартал 2020" sheetId="2" r:id="rId2"/>
    <sheet name="3 квартал 2020 " sheetId="3" r:id="rId3"/>
    <sheet name="4 квартал 2020" sheetId="4" r:id="rId4"/>
  </sheets>
  <definedNames/>
  <calcPr fullCalcOnLoad="1"/>
</workbook>
</file>

<file path=xl/sharedStrings.xml><?xml version="1.0" encoding="utf-8"?>
<sst xmlns="http://schemas.openxmlformats.org/spreadsheetml/2006/main" count="450" uniqueCount="302">
  <si>
    <t>номер  регистрации</t>
  </si>
  <si>
    <t>дата регистрации</t>
  </si>
  <si>
    <t>дата и № договора</t>
  </si>
  <si>
    <t>срок действия договора</t>
  </si>
  <si>
    <t>предмет договора</t>
  </si>
  <si>
    <t>наименование муниципального заказчика</t>
  </si>
  <si>
    <t>Цена контракта, рублях</t>
  </si>
  <si>
    <t xml:space="preserve">с/ф, т/н </t>
  </si>
  <si>
    <t>Оплачено</t>
  </si>
  <si>
    <t>Наименование, местонахождение, реквизиты поставщика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</si>
  <si>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</si>
  <si>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кбк</t>
  </si>
  <si>
    <t xml:space="preserve"> </t>
  </si>
  <si>
    <t>Статус</t>
  </si>
  <si>
    <t>010-1-1</t>
  </si>
  <si>
    <t>010-1-2</t>
  </si>
  <si>
    <t>010-1-3</t>
  </si>
  <si>
    <t>010-1-4</t>
  </si>
  <si>
    <t>010-1-5</t>
  </si>
  <si>
    <t>010-1-6</t>
  </si>
  <si>
    <t>010-1-7</t>
  </si>
  <si>
    <t>010-1-8</t>
  </si>
  <si>
    <t>010-1-9</t>
  </si>
  <si>
    <t>010-1-10</t>
  </si>
  <si>
    <t>010-1-11</t>
  </si>
  <si>
    <t>010-1-12</t>
  </si>
  <si>
    <t>010-1-13</t>
  </si>
  <si>
    <t>010-1-14</t>
  </si>
  <si>
    <t>010-1-15</t>
  </si>
  <si>
    <t>010-1-16</t>
  </si>
  <si>
    <t>010-1-17</t>
  </si>
  <si>
    <t>010-1-18</t>
  </si>
  <si>
    <t>№643990001647 от 09.01.2020</t>
  </si>
  <si>
    <t>Интернет</t>
  </si>
  <si>
    <t>адм.Пинеровского МО</t>
  </si>
  <si>
    <t>ПАО "Ростелеком" ИНН 7707049388</t>
  </si>
  <si>
    <t>№643990000256 от 17.01.2020</t>
  </si>
  <si>
    <t>Связь</t>
  </si>
  <si>
    <t>№6 от 24.01.2020</t>
  </si>
  <si>
    <t>Публикация в газету</t>
  </si>
  <si>
    <t>МАУ "Редакция Балашовская правда " ИНН 6440000813</t>
  </si>
  <si>
    <t>№1 от 13.01.2020</t>
  </si>
  <si>
    <t>Очистка дорог от снега с.Лопатино</t>
  </si>
  <si>
    <t>ИП Глава КФХ Жегунов С.А. ИНН6440016651</t>
  </si>
  <si>
    <t>№10 от 09.01.2020</t>
  </si>
  <si>
    <t>Пожарная сигнализация</t>
  </si>
  <si>
    <t>ИП Битюков А.П. ИНН 644001021860</t>
  </si>
  <si>
    <t>№23 от 05.02.2020</t>
  </si>
  <si>
    <t>Поставка электротоваров</t>
  </si>
  <si>
    <t>ИП Ковалев А.А. ИНН 043601607</t>
  </si>
  <si>
    <t>№59 от 05.02.2020</t>
  </si>
  <si>
    <t>ООО "Промэлектромонтаж" ИНН6440015672</t>
  </si>
  <si>
    <t>Бензин АИ-92</t>
  </si>
  <si>
    <t>ООО "Биойл" ИНН 6454117674</t>
  </si>
  <si>
    <t>№01/02/20/3</t>
  </si>
  <si>
    <t>№01/01/20/3</t>
  </si>
  <si>
    <t>№3Д/02 от 07.02.2020</t>
  </si>
  <si>
    <t>Рыночная оценка арендной платы</t>
  </si>
  <si>
    <t>ООО "Кадастр Поволжье" ИНН6453098080</t>
  </si>
  <si>
    <t>№46-5-6893/20 от 21.01.2020</t>
  </si>
  <si>
    <t>Поставка газа</t>
  </si>
  <si>
    <t>ОАО "Газпром межрегион газ Саратов" ИНН 645068585</t>
  </si>
  <si>
    <t>№8 от 28.02.2020</t>
  </si>
  <si>
    <t>Поставка призов для проведения мероприятия</t>
  </si>
  <si>
    <t>ИП Неверова В.П. ИНН 644004780907</t>
  </si>
  <si>
    <t>№9 от 28.02.2020</t>
  </si>
  <si>
    <t>Поставка электротдвигателя</t>
  </si>
  <si>
    <t>№121 от 11.03.20</t>
  </si>
  <si>
    <t>31.03.202</t>
  </si>
  <si>
    <t>корректировка сметы</t>
  </si>
  <si>
    <t>ООО "СИП"ИНН 6440025504</t>
  </si>
  <si>
    <t>№01/03/20/3 от 2.03.20</t>
  </si>
  <si>
    <t>№00108/БШ от 04.03.2020</t>
  </si>
  <si>
    <t>ТО газового оборудования</t>
  </si>
  <si>
    <t>ООО Газпром межрегионгаз Саратов" ИНН 645068585</t>
  </si>
  <si>
    <t>№36 от 17.03.2020</t>
  </si>
  <si>
    <t>Поставка печотной продукции</t>
  </si>
  <si>
    <t>ИП Николаев О.А. ИНН 644002</t>
  </si>
  <si>
    <t>№14-03 от 23.03.2020</t>
  </si>
  <si>
    <t>Изготовление баннеров</t>
  </si>
  <si>
    <t>ИП Лихачев В.В. ИНН 644000170509</t>
  </si>
  <si>
    <t>010-2-1</t>
  </si>
  <si>
    <t>№2 от 08.04.2020</t>
  </si>
  <si>
    <t>Вывоз мусора</t>
  </si>
  <si>
    <t>Адм.Пинеровского МО</t>
  </si>
  <si>
    <t>ИП Рычагов О.В. ИНН 644008057350</t>
  </si>
  <si>
    <t>010-2-2</t>
  </si>
  <si>
    <t>010-2-3</t>
  </si>
  <si>
    <t>010-2-4</t>
  </si>
  <si>
    <t>010-2-5</t>
  </si>
  <si>
    <t>010-2-6</t>
  </si>
  <si>
    <t>010-2-7</t>
  </si>
  <si>
    <t>№01/04/20/3 от 2.03.20</t>
  </si>
  <si>
    <t>№204 от 02.04.2020</t>
  </si>
  <si>
    <t>Канцтовары</t>
  </si>
  <si>
    <t>ИП Николаева Г.О, ИНН 644000456113</t>
  </si>
  <si>
    <t>№04-04 от 15.04.2020</t>
  </si>
  <si>
    <t>Изготовление стенда</t>
  </si>
  <si>
    <t>Ип Лихачев В.В. ИНН644000170509</t>
  </si>
  <si>
    <t>№31/20 от 16.04.2020</t>
  </si>
  <si>
    <t>Вывоз мусора с кладбища с.Лопатино</t>
  </si>
  <si>
    <t>ООО "Чситый город" ИНН6440020320</t>
  </si>
  <si>
    <t>№170 от 17.04.2020</t>
  </si>
  <si>
    <t>Стройматериалы</t>
  </si>
  <si>
    <t>ИП Бухтоярова Л.А. ИНН644006780116</t>
  </si>
  <si>
    <t>010-2-8</t>
  </si>
  <si>
    <t>010-2-9</t>
  </si>
  <si>
    <t>010-2-10</t>
  </si>
  <si>
    <t>010-2-11</t>
  </si>
  <si>
    <t>010-2-12</t>
  </si>
  <si>
    <t>№1 от 13.04.2020</t>
  </si>
  <si>
    <t>Уборка территории от мусора</t>
  </si>
  <si>
    <t>Сажнева И.С.ИНН 644008070418</t>
  </si>
  <si>
    <t>№2 от 13.04.2020</t>
  </si>
  <si>
    <t>№3 от 13.04.2020</t>
  </si>
  <si>
    <t>№4 от 13.04.2020</t>
  </si>
  <si>
    <t>Смотрова Л.Н. ИНН644007026590</t>
  </si>
  <si>
    <t>ВорошиловаА.Н. ИНН643100327060</t>
  </si>
  <si>
    <t>Жданова Н.А. ИНН 644002927093</t>
  </si>
  <si>
    <t>№7-С от 27.07.2020</t>
  </si>
  <si>
    <t>Поставка стендов для стены памяти</t>
  </si>
  <si>
    <t>ООО "Стройторг" ИНН6440037651</t>
  </si>
  <si>
    <t>010-2-13</t>
  </si>
  <si>
    <t>№8-С от 30.04.2020</t>
  </si>
  <si>
    <t>Поставка цветов(рассада)</t>
  </si>
  <si>
    <t>ИП Мокринский М.В. ИНН 644001380481</t>
  </si>
  <si>
    <t>№183 от 06.05.2020</t>
  </si>
  <si>
    <t xml:space="preserve">Автошины </t>
  </si>
  <si>
    <t>ИП Курнаева Е.В. ИНН 6440024187</t>
  </si>
  <si>
    <t>010-2-14</t>
  </si>
  <si>
    <t>№01/05/20/3 от 2.03.20</t>
  </si>
  <si>
    <t>010-2-15</t>
  </si>
  <si>
    <t>№32 от 13.05.2020</t>
  </si>
  <si>
    <t>Зап.части к автомобилю</t>
  </si>
  <si>
    <t>ИП Наумович И,В, ИНН 644003064611</t>
  </si>
  <si>
    <t>010-2-16</t>
  </si>
  <si>
    <t>№14Д/02 от 14.05.2020</t>
  </si>
  <si>
    <t>Определение рыночной стоимости арендной платы обьектов недвижимлшл имущемтва</t>
  </si>
  <si>
    <t>ООО "Кадастр-Поволжье" ИНН 6453098080</t>
  </si>
  <si>
    <t>010-2-17</t>
  </si>
  <si>
    <t>№52 от 20.05.2020</t>
  </si>
  <si>
    <t>010-2-18</t>
  </si>
  <si>
    <t>010-2-19</t>
  </si>
  <si>
    <t>№7 от 06.05.2020</t>
  </si>
  <si>
    <t>Ремонт памятника</t>
  </si>
  <si>
    <t>ООО "Новая гармония" ИНН 6440022359</t>
  </si>
  <si>
    <t>№244 от 22.05.2020</t>
  </si>
  <si>
    <t>Поставка товара</t>
  </si>
  <si>
    <t>ИП Дробышева Е.Н, ИНН 366315940421</t>
  </si>
  <si>
    <t>010-2-20</t>
  </si>
  <si>
    <t>№01/06/20/3 от 01.06.20</t>
  </si>
  <si>
    <t>010-2-21</t>
  </si>
  <si>
    <t>№130 от09.06.2020</t>
  </si>
  <si>
    <t>Составление сметы на обустройство дорожной зоны по ул.Гагарина</t>
  </si>
  <si>
    <t>ООО "Сельивестропрект" ИНН 6440025504</t>
  </si>
  <si>
    <t>010-2-22</t>
  </si>
  <si>
    <t>№509-Ц/2020 от 11.06.2020</t>
  </si>
  <si>
    <t>.</t>
  </si>
  <si>
    <t xml:space="preserve">Проверка сметной документации </t>
  </si>
  <si>
    <t>ГАУ "Саратовский РЦЭС" ИНН 6450047289</t>
  </si>
  <si>
    <t>010-2-23</t>
  </si>
  <si>
    <t>010-2-24</t>
  </si>
  <si>
    <t>№84 от 1.06.2020</t>
  </si>
  <si>
    <t>сбор и вывоз мусора с мест общего пользования</t>
  </si>
  <si>
    <t>№85 от 12.05.2020</t>
  </si>
  <si>
    <t>Вывоз сухих веток после опиловки</t>
  </si>
  <si>
    <t>010-3-1</t>
  </si>
  <si>
    <t>№1020 от 18.06.2020</t>
  </si>
  <si>
    <t>Подписка на 2 полугодие</t>
  </si>
  <si>
    <t>Адм Пинеровского МО</t>
  </si>
  <si>
    <t>УФПС Саратовской области-филиал Ао "Поста России" ИНН 7724490000</t>
  </si>
  <si>
    <t>010-3-2</t>
  </si>
  <si>
    <t>010-3-3</t>
  </si>
  <si>
    <t>010-3-4</t>
  </si>
  <si>
    <t>010-3-5</t>
  </si>
  <si>
    <t>010-3-6</t>
  </si>
  <si>
    <t>010-3-7</t>
  </si>
  <si>
    <t>010-3-8</t>
  </si>
  <si>
    <t>010-3-9</t>
  </si>
  <si>
    <t>010-3-10</t>
  </si>
  <si>
    <t>№01/07/20/3 от 02.07.20</t>
  </si>
  <si>
    <t>№ 16 от 01.06.2020</t>
  </si>
  <si>
    <t>Стройконтроль</t>
  </si>
  <si>
    <t>№97 от 14.07.2020</t>
  </si>
  <si>
    <t>Заправка и ремонт картриджа</t>
  </si>
  <si>
    <t>ИП Назаров В.А. ИНН 644007859055</t>
  </si>
  <si>
    <t>№27/07 от 14.07.2020</t>
  </si>
  <si>
    <t>Изготовление и установка ограждения на кладбище</t>
  </si>
  <si>
    <t>ИИП Шалатова И.Ю.ИНН 644005301508</t>
  </si>
  <si>
    <t>№01/08/20/3 от 03.08.20</t>
  </si>
  <si>
    <t>№10ПКР от 08.07.2020</t>
  </si>
  <si>
    <t>Разработка программы "Комплексное развитие инфраструктуры Пинеровского МО"</t>
  </si>
  <si>
    <t>ИП Базанова Т.Ю, ИНН 645113365677</t>
  </si>
  <si>
    <t>№11 МНГП от 08.07.2020</t>
  </si>
  <si>
    <t>Разработка нормативов градостроительного проектирования Пинеровского МО</t>
  </si>
  <si>
    <t>№140 от 18.08.2020</t>
  </si>
  <si>
    <t>ИП Наумович И.В. ИНН 644003064611</t>
  </si>
  <si>
    <t>№18/08 от 17.08.2020</t>
  </si>
  <si>
    <t>Поставка зап.частей к компьютеру</t>
  </si>
  <si>
    <t>ИП Лобик А.В. ИНН 644008742885</t>
  </si>
  <si>
    <t>010-3-11</t>
  </si>
  <si>
    <t>010-3-12</t>
  </si>
  <si>
    <t>010-3-13</t>
  </si>
  <si>
    <t>010-3-14</t>
  </si>
  <si>
    <t>№20/08 от 13.08.2020</t>
  </si>
  <si>
    <t>Ямочный ремонт по ул.Советская Алмазово</t>
  </si>
  <si>
    <t>ИП Сачков А.В. ИНН 644000436212</t>
  </si>
  <si>
    <t>№201 от 15.08.2020</t>
  </si>
  <si>
    <t>Доставка щебня для отсыпки дорог по ул.Почтовая р.п. Пинеровка</t>
  </si>
  <si>
    <t>№58/1 от 04.08.2020</t>
  </si>
  <si>
    <t>Публикация в газете</t>
  </si>
  <si>
    <t>МАУ Редакция газеты"Балашовская правда" ИНН6440000813</t>
  </si>
  <si>
    <t>010-3-15</t>
  </si>
  <si>
    <t>010-3-16</t>
  </si>
  <si>
    <t>010-3-17</t>
  </si>
  <si>
    <t>№80 от 17.08.2020</t>
  </si>
  <si>
    <t>Опашка населенного пункта д.Никольевка</t>
  </si>
  <si>
    <t>ИП Глава Заикин Е.Б. ИНН 644006405612</t>
  </si>
  <si>
    <t>№82 от 18.08.2020</t>
  </si>
  <si>
    <t>Опашка населенного пункта с.Алмазово</t>
  </si>
  <si>
    <t>Ип Шеркунов Г.П. ИНН644000627760</t>
  </si>
  <si>
    <t>№00630/БШ-ПР</t>
  </si>
  <si>
    <t>реконструкция системы г/с и монтаж газового оборудования</t>
  </si>
  <si>
    <t>АО "Газпром газораспределение ИНН 6454002828</t>
  </si>
  <si>
    <t>№74 от 28.08.2020</t>
  </si>
  <si>
    <t>благоустройство территории</t>
  </si>
  <si>
    <t>ООО "АВЕН" ИНН 7840044020</t>
  </si>
  <si>
    <t>010-3-18</t>
  </si>
  <si>
    <t>№75 от 1.09.2020</t>
  </si>
  <si>
    <t>стройматериалы</t>
  </si>
  <si>
    <t>ИП Лукьянов Виктор Сергеевича ИНН 645400220900</t>
  </si>
  <si>
    <t>010-3-19</t>
  </si>
  <si>
    <t>№80 от 03.09.2020</t>
  </si>
  <si>
    <t>Работы по устройству тротуарной дорожки</t>
  </si>
  <si>
    <t>010-3-20</t>
  </si>
  <si>
    <t>№01/09/20/3 от 1.09.20</t>
  </si>
  <si>
    <t>010-3-21</t>
  </si>
  <si>
    <t>010-3-22</t>
  </si>
  <si>
    <t>010-3-23</t>
  </si>
  <si>
    <t>№68 от 28.08.2020</t>
  </si>
  <si>
    <t>№66 от 24.08.2020</t>
  </si>
  <si>
    <t>№65/66 от 17.09.2020</t>
  </si>
  <si>
    <t>Зап.части и масла</t>
  </si>
  <si>
    <t xml:space="preserve"> ИП Наумович И.В. ИНН 644003064611 </t>
  </si>
  <si>
    <t>№46406060-6440016651-18092020 от 18.09.2020</t>
  </si>
  <si>
    <t>Страховка автомобиля</t>
  </si>
  <si>
    <t xml:space="preserve"> ПАО СК "Росгострах" ИНН 7707067683 </t>
  </si>
  <si>
    <t>010-3-24</t>
  </si>
  <si>
    <t>010-3-25</t>
  </si>
  <si>
    <t>№24 от 18.09.2020</t>
  </si>
  <si>
    <t>Трубы для водопровода</t>
  </si>
  <si>
    <t>Без газа и связи</t>
  </si>
  <si>
    <t>Остаток</t>
  </si>
  <si>
    <t>010-4-1</t>
  </si>
  <si>
    <t>010-4-2</t>
  </si>
  <si>
    <t>010-4-3</t>
  </si>
  <si>
    <t>010-4-4</t>
  </si>
  <si>
    <t>010-4-5</t>
  </si>
  <si>
    <t>010-4-6</t>
  </si>
  <si>
    <t>010-4-7</t>
  </si>
  <si>
    <t>010-4-8</t>
  </si>
  <si>
    <t>010-4-9</t>
  </si>
  <si>
    <t>010-4-10</t>
  </si>
  <si>
    <t>010-4-11</t>
  </si>
  <si>
    <t>010-4-12</t>
  </si>
  <si>
    <t>Адм .Пинеровского МО</t>
  </si>
  <si>
    <t>ИП Шалатова И.Ю. ИНН 644005301508</t>
  </si>
  <si>
    <t>№46-5-6893/20/2 от 01.10.2020</t>
  </si>
  <si>
    <t>ООО "Газпром межрегионгаз Саратов" ИНН 6450068585</t>
  </si>
  <si>
    <t>№80 от 01.09.2020</t>
  </si>
  <si>
    <t xml:space="preserve">Сбор и вывоз мусора </t>
  </si>
  <si>
    <t>ИП Рычагов О.Г ИНН 644008057350</t>
  </si>
  <si>
    <t>№ 01/10/20/3 от 01.10.2020</t>
  </si>
  <si>
    <t>Бензин АИ-92-К5</t>
  </si>
  <si>
    <t>ООО "Биойл", ИНН 6454117674</t>
  </si>
  <si>
    <t>№ 73 от 24.09.2020</t>
  </si>
  <si>
    <t>МАУ "Редакция газеты "Балашовская правда", ИНН 6440000813</t>
  </si>
  <si>
    <t>№ 52 от 20.05.2020</t>
  </si>
  <si>
    <t>№ 63 от 29.09.2020</t>
  </si>
  <si>
    <t>№ 84 от 07.05.2020</t>
  </si>
  <si>
    <t>Строительный контроль на объекте</t>
  </si>
  <si>
    <t>ООО "АДЕКО", ИНН 3662206810</t>
  </si>
  <si>
    <t>№ 223 от 15.10.2020</t>
  </si>
  <si>
    <t>Поставка бетонных изделий</t>
  </si>
  <si>
    <t>ООО "Балашовский сахарный комбинат", ИНН 6440014975</t>
  </si>
  <si>
    <t>№ 74 от 22.10.2020</t>
  </si>
  <si>
    <t>Поставка запчастей для автомобиля</t>
  </si>
  <si>
    <t>ИП Наумов И.В., ИНН 644003064611</t>
  </si>
  <si>
    <t>Работы по демонтажу и монтажу ограждения детской площадки</t>
  </si>
  <si>
    <t>№ 29 от 20.10.2020</t>
  </si>
  <si>
    <t>Поставка оборудования системы видеонаблюдения</t>
  </si>
  <si>
    <t>ИП Швецов А.А., ИНН 644013351767</t>
  </si>
  <si>
    <t>№ 21 ТУ4974</t>
  </si>
  <si>
    <t>Обновление ПО</t>
  </si>
  <si>
    <t>ООО "НПО "Криста", ИНН 7707758779</t>
  </si>
  <si>
    <t>010-4-13</t>
  </si>
  <si>
    <t>010-4-14</t>
  </si>
  <si>
    <t>010-4-15</t>
  </si>
  <si>
    <t>010-4-16</t>
  </si>
  <si>
    <t>№35 от 06.11.2020</t>
  </si>
  <si>
    <t>Монтаж системы видеонаблюдения парковой хоны р.П. Пинеровка ул. Заводская</t>
  </si>
  <si>
    <t>№ 01/11/20/3 от 02.11.2020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</si>
</sst>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mm/yy"/>
    <numFmt numFmtId="174" formatCode="dd/mm/yy"/>
    <numFmt numFmtId="175" formatCode="#,##0.00\ _₽"/>
    <numFmt numFmtId="176" formatCode="#,##0.00_ ;\-#,##0.00\ "/>
    <numFmt numFmtId="177" formatCode="[$-FC19]d\ mmmm\ yyyy\ &quot;г.&quot;"/>
    <numFmt numFmtId="178" formatCode="mmm/yyyy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AB6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172" fontId="0" fillId="0" borderId="0" xfId="58" applyFont="1" applyFill="1" applyBorder="1" applyAlignment="1" applyProtection="1">
      <alignment/>
      <protection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172" fontId="19" fillId="0" borderId="11" xfId="58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72" fontId="20" fillId="0" borderId="0" xfId="58" applyFont="1" applyFill="1" applyBorder="1" applyAlignment="1" applyProtection="1">
      <alignment/>
      <protection/>
    </xf>
    <xf numFmtId="172" fontId="23" fillId="0" borderId="0" xfId="58" applyFont="1" applyFill="1" applyBorder="1" applyAlignment="1" applyProtection="1">
      <alignment/>
      <protection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172" fontId="24" fillId="0" borderId="11" xfId="58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172" fontId="21" fillId="0" borderId="11" xfId="58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0" fillId="0" borderId="0" xfId="0" applyNumberFormat="1" applyFill="1" applyAlignment="1">
      <alignment wrapText="1"/>
    </xf>
    <xf numFmtId="0" fontId="20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25" borderId="13" xfId="0" applyFill="1" applyBorder="1" applyAlignment="1">
      <alignment/>
    </xf>
    <xf numFmtId="0" fontId="0" fillId="25" borderId="13" xfId="0" applyNumberFormat="1" applyFill="1" applyBorder="1" applyAlignment="1">
      <alignment wrapText="1"/>
    </xf>
    <xf numFmtId="0" fontId="0" fillId="25" borderId="15" xfId="0" applyNumberFormat="1" applyFill="1" applyBorder="1" applyAlignment="1">
      <alignment wrapText="1"/>
    </xf>
    <xf numFmtId="0" fontId="0" fillId="25" borderId="16" xfId="0" applyFill="1" applyBorder="1" applyAlignment="1">
      <alignment/>
    </xf>
    <xf numFmtId="0" fontId="33" fillId="26" borderId="13" xfId="0" applyNumberFormat="1" applyFont="1" applyFill="1" applyBorder="1" applyAlignment="1">
      <alignment horizontal="center" vertical="center" wrapText="1"/>
    </xf>
    <xf numFmtId="0" fontId="34" fillId="26" borderId="13" xfId="0" applyNumberFormat="1" applyFont="1" applyFill="1" applyBorder="1" applyAlignment="1">
      <alignment horizontal="center" vertical="center" wrapText="1"/>
    </xf>
    <xf numFmtId="14" fontId="34" fillId="26" borderId="13" xfId="0" applyNumberFormat="1" applyFont="1" applyFill="1" applyBorder="1" applyAlignment="1">
      <alignment horizontal="center" vertical="center" wrapText="1"/>
    </xf>
    <xf numFmtId="4" fontId="34" fillId="26" borderId="13" xfId="58" applyNumberFormat="1" applyFont="1" applyFill="1" applyBorder="1" applyAlignment="1" applyProtection="1">
      <alignment horizontal="center" vertical="center" wrapText="1"/>
      <protection/>
    </xf>
    <xf numFmtId="0" fontId="34" fillId="26" borderId="17" xfId="0" applyNumberFormat="1" applyFont="1" applyFill="1" applyBorder="1" applyAlignment="1">
      <alignment horizontal="center" vertical="center" wrapText="1"/>
    </xf>
    <xf numFmtId="0" fontId="34" fillId="26" borderId="18" xfId="0" applyNumberFormat="1" applyFont="1" applyFill="1" applyBorder="1" applyAlignment="1">
      <alignment horizontal="center" vertical="center" wrapText="1"/>
    </xf>
    <xf numFmtId="0" fontId="33" fillId="26" borderId="10" xfId="58" applyNumberFormat="1" applyFont="1" applyFill="1" applyBorder="1" applyAlignment="1" applyProtection="1">
      <alignment horizontal="center" vertical="center" wrapText="1"/>
      <protection/>
    </xf>
    <xf numFmtId="0" fontId="34" fillId="26" borderId="10" xfId="0" applyNumberFormat="1" applyFont="1" applyFill="1" applyBorder="1" applyAlignment="1">
      <alignment horizontal="center" vertical="center" wrapText="1"/>
    </xf>
    <xf numFmtId="0" fontId="33" fillId="26" borderId="14" xfId="0" applyNumberFormat="1" applyFont="1" applyFill="1" applyBorder="1" applyAlignment="1">
      <alignment horizontal="center" vertical="center" wrapText="1"/>
    </xf>
    <xf numFmtId="172" fontId="0" fillId="27" borderId="0" xfId="58" applyFon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14" fontId="0" fillId="26" borderId="19" xfId="0" applyNumberFormat="1" applyFill="1" applyBorder="1" applyAlignment="1">
      <alignment horizontal="center" vertical="center"/>
    </xf>
    <xf numFmtId="0" fontId="34" fillId="26" borderId="20" xfId="0" applyNumberFormat="1" applyFont="1" applyFill="1" applyBorder="1" applyAlignment="1">
      <alignment horizontal="center" vertical="center" wrapText="1"/>
    </xf>
    <xf numFmtId="14" fontId="34" fillId="26" borderId="10" xfId="0" applyNumberFormat="1" applyFont="1" applyFill="1" applyBorder="1" applyAlignment="1">
      <alignment horizontal="center" vertical="center" wrapText="1"/>
    </xf>
    <xf numFmtId="4" fontId="34" fillId="26" borderId="10" xfId="58" applyNumberFormat="1" applyFont="1" applyFill="1" applyBorder="1" applyAlignment="1" applyProtection="1">
      <alignment horizontal="center" vertical="center" wrapText="1"/>
      <protection/>
    </xf>
    <xf numFmtId="4" fontId="34" fillId="26" borderId="21" xfId="58" applyNumberFormat="1" applyFont="1" applyFill="1" applyBorder="1" applyAlignment="1" applyProtection="1">
      <alignment horizontal="center" vertical="center" wrapText="1"/>
      <protection/>
    </xf>
    <xf numFmtId="0" fontId="0" fillId="26" borderId="22" xfId="0" applyFill="1" applyBorder="1" applyAlignment="1">
      <alignment horizontal="center" vertical="center"/>
    </xf>
    <xf numFmtId="0" fontId="34" fillId="26" borderId="19" xfId="0" applyNumberFormat="1" applyFont="1" applyFill="1" applyBorder="1" applyAlignment="1">
      <alignment horizontal="center" vertical="center" wrapText="1"/>
    </xf>
    <xf numFmtId="14" fontId="33" fillId="26" borderId="10" xfId="0" applyNumberFormat="1" applyFont="1" applyFill="1" applyBorder="1" applyAlignment="1">
      <alignment horizontal="center" vertical="center" wrapText="1"/>
    </xf>
    <xf numFmtId="0" fontId="33" fillId="26" borderId="10" xfId="0" applyNumberFormat="1" applyFont="1" applyFill="1" applyBorder="1" applyAlignment="1">
      <alignment horizontal="center" vertical="center" wrapText="1"/>
    </xf>
    <xf numFmtId="14" fontId="35" fillId="26" borderId="14" xfId="0" applyNumberFormat="1" applyFont="1" applyFill="1" applyBorder="1" applyAlignment="1">
      <alignment horizontal="center" vertical="center"/>
    </xf>
    <xf numFmtId="2" fontId="33" fillId="26" borderId="10" xfId="58" applyNumberFormat="1" applyFont="1" applyFill="1" applyBorder="1" applyAlignment="1" applyProtection="1">
      <alignment horizontal="center" vertical="center" wrapText="1"/>
      <protection/>
    </xf>
    <xf numFmtId="2" fontId="33" fillId="26" borderId="0" xfId="58" applyNumberFormat="1" applyFont="1" applyFill="1" applyBorder="1" applyAlignment="1" applyProtection="1">
      <alignment horizontal="center" vertical="center" wrapText="1"/>
      <protection/>
    </xf>
    <xf numFmtId="0" fontId="34" fillId="26" borderId="14" xfId="58" applyNumberFormat="1" applyFont="1" applyFill="1" applyBorder="1" applyAlignment="1" applyProtection="1">
      <alignment horizontal="center" vertical="center" wrapText="1"/>
      <protection/>
    </xf>
    <xf numFmtId="14" fontId="34" fillId="26" borderId="14" xfId="0" applyNumberFormat="1" applyFont="1" applyFill="1" applyBorder="1" applyAlignment="1">
      <alignment horizontal="center"/>
    </xf>
    <xf numFmtId="0" fontId="34" fillId="26" borderId="10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wrapText="1"/>
    </xf>
    <xf numFmtId="4" fontId="34" fillId="26" borderId="14" xfId="58" applyNumberFormat="1" applyFont="1" applyFill="1" applyBorder="1" applyAlignment="1" applyProtection="1">
      <alignment horizontal="center"/>
      <protection/>
    </xf>
    <xf numFmtId="0" fontId="34" fillId="26" borderId="14" xfId="0" applyFont="1" applyFill="1" applyBorder="1" applyAlignment="1">
      <alignment horizontal="center"/>
    </xf>
    <xf numFmtId="0" fontId="34" fillId="27" borderId="13" xfId="0" applyNumberFormat="1" applyFont="1" applyFill="1" applyBorder="1" applyAlignment="1">
      <alignment horizontal="center" vertical="center" wrapText="1"/>
    </xf>
    <xf numFmtId="14" fontId="34" fillId="27" borderId="13" xfId="0" applyNumberFormat="1" applyFont="1" applyFill="1" applyBorder="1" applyAlignment="1">
      <alignment horizontal="center" vertical="center" wrapText="1"/>
    </xf>
    <xf numFmtId="0" fontId="34" fillId="27" borderId="23" xfId="0" applyNumberFormat="1" applyFont="1" applyFill="1" applyBorder="1" applyAlignment="1">
      <alignment horizontal="center" vertical="center" wrapText="1"/>
    </xf>
    <xf numFmtId="4" fontId="34" fillId="27" borderId="13" xfId="58" applyNumberFormat="1" applyFont="1" applyFill="1" applyBorder="1" applyAlignment="1" applyProtection="1">
      <alignment horizontal="center" vertical="center" wrapText="1"/>
      <protection/>
    </xf>
    <xf numFmtId="0" fontId="33" fillId="27" borderId="10" xfId="58" applyNumberFormat="1" applyFont="1" applyFill="1" applyBorder="1" applyAlignment="1" applyProtection="1">
      <alignment horizontal="center" vertical="center" wrapText="1"/>
      <protection/>
    </xf>
    <xf numFmtId="0" fontId="34" fillId="27" borderId="0" xfId="0" applyNumberFormat="1" applyFont="1" applyFill="1" applyAlignment="1">
      <alignment horizontal="center" vertical="center" wrapText="1"/>
    </xf>
    <xf numFmtId="0" fontId="34" fillId="27" borderId="17" xfId="0" applyNumberFormat="1" applyFont="1" applyFill="1" applyBorder="1" applyAlignment="1">
      <alignment horizontal="center" vertical="center" wrapText="1"/>
    </xf>
    <xf numFmtId="0" fontId="34" fillId="27" borderId="18" xfId="0" applyNumberFormat="1" applyFont="1" applyFill="1" applyBorder="1" applyAlignment="1">
      <alignment horizontal="center" vertical="center" wrapText="1"/>
    </xf>
    <xf numFmtId="14" fontId="34" fillId="27" borderId="10" xfId="0" applyNumberFormat="1" applyFont="1" applyFill="1" applyBorder="1" applyAlignment="1">
      <alignment horizontal="center" vertical="center" wrapText="1"/>
    </xf>
    <xf numFmtId="0" fontId="34" fillId="27" borderId="10" xfId="0" applyNumberFormat="1" applyFont="1" applyFill="1" applyBorder="1" applyAlignment="1">
      <alignment horizontal="center" vertical="center" wrapText="1"/>
    </xf>
    <xf numFmtId="4" fontId="34" fillId="27" borderId="10" xfId="58" applyNumberFormat="1" applyFont="1" applyFill="1" applyBorder="1" applyAlignment="1" applyProtection="1">
      <alignment horizontal="center" vertical="center" wrapText="1"/>
      <protection/>
    </xf>
    <xf numFmtId="4" fontId="34" fillId="27" borderId="11" xfId="58" applyNumberFormat="1" applyFont="1" applyFill="1" applyBorder="1" applyAlignment="1" applyProtection="1">
      <alignment horizontal="center" vertical="center" wrapText="1"/>
      <protection/>
    </xf>
    <xf numFmtId="0" fontId="33" fillId="27" borderId="11" xfId="58" applyNumberFormat="1" applyFont="1" applyFill="1" applyBorder="1" applyAlignment="1" applyProtection="1">
      <alignment horizontal="center" vertical="center" wrapText="1"/>
      <protection/>
    </xf>
    <xf numFmtId="0" fontId="33" fillId="27" borderId="13" xfId="58" applyNumberFormat="1" applyFont="1" applyFill="1" applyBorder="1" applyAlignment="1" applyProtection="1">
      <alignment horizontal="center" vertical="center" wrapText="1"/>
      <protection/>
    </xf>
    <xf numFmtId="14" fontId="34" fillId="27" borderId="14" xfId="0" applyNumberFormat="1" applyFont="1" applyFill="1" applyBorder="1" applyAlignment="1">
      <alignment horizontal="center"/>
    </xf>
    <xf numFmtId="0" fontId="34" fillId="27" borderId="14" xfId="0" applyFont="1" applyFill="1" applyBorder="1" applyAlignment="1">
      <alignment horizontal="center" wrapText="1"/>
    </xf>
    <xf numFmtId="4" fontId="34" fillId="27" borderId="14" xfId="58" applyNumberFormat="1" applyFont="1" applyFill="1" applyBorder="1" applyAlignment="1" applyProtection="1">
      <alignment horizontal="center"/>
      <protection/>
    </xf>
    <xf numFmtId="0" fontId="34" fillId="27" borderId="10" xfId="58" applyNumberFormat="1" applyFont="1" applyFill="1" applyBorder="1" applyAlignment="1" applyProtection="1">
      <alignment horizontal="center" vertical="center" wrapText="1"/>
      <protection/>
    </xf>
    <xf numFmtId="0" fontId="34" fillId="27" borderId="14" xfId="0" applyFont="1" applyFill="1" applyBorder="1" applyAlignment="1">
      <alignment horizontal="center"/>
    </xf>
    <xf numFmtId="14" fontId="34" fillId="27" borderId="24" xfId="0" applyNumberFormat="1" applyFont="1" applyFill="1" applyBorder="1" applyAlignment="1">
      <alignment horizontal="center"/>
    </xf>
    <xf numFmtId="172" fontId="34" fillId="27" borderId="14" xfId="58" applyFont="1" applyFill="1" applyBorder="1" applyAlignment="1" applyProtection="1">
      <alignment horizontal="center"/>
      <protection/>
    </xf>
    <xf numFmtId="0" fontId="33" fillId="27" borderId="13" xfId="0" applyNumberFormat="1" applyFont="1" applyFill="1" applyBorder="1" applyAlignment="1">
      <alignment horizontal="center" vertical="center" wrapText="1"/>
    </xf>
    <xf numFmtId="4" fontId="35" fillId="27" borderId="25" xfId="0" applyNumberFormat="1" applyFont="1" applyFill="1" applyBorder="1" applyAlignment="1">
      <alignment horizontal="center" vertical="center"/>
    </xf>
    <xf numFmtId="14" fontId="33" fillId="27" borderId="13" xfId="0" applyNumberFormat="1" applyFont="1" applyFill="1" applyBorder="1" applyAlignment="1">
      <alignment horizontal="center" vertical="center" wrapText="1"/>
    </xf>
    <xf numFmtId="4" fontId="33" fillId="27" borderId="13" xfId="58" applyNumberFormat="1" applyFont="1" applyFill="1" applyBorder="1" applyAlignment="1" applyProtection="1">
      <alignment horizontal="center" vertical="center" wrapText="1"/>
      <protection/>
    </xf>
    <xf numFmtId="0" fontId="34" fillId="27" borderId="0" xfId="0" applyFont="1" applyFill="1" applyAlignment="1">
      <alignment horizontal="center" vertical="center" wrapText="1"/>
    </xf>
    <xf numFmtId="14" fontId="33" fillId="27" borderId="17" xfId="0" applyNumberFormat="1" applyFont="1" applyFill="1" applyBorder="1" applyAlignment="1">
      <alignment horizontal="center" vertical="center" wrapText="1"/>
    </xf>
    <xf numFmtId="14" fontId="33" fillId="27" borderId="10" xfId="0" applyNumberFormat="1" applyFont="1" applyFill="1" applyBorder="1" applyAlignment="1">
      <alignment horizontal="center" vertical="center" wrapText="1"/>
    </xf>
    <xf numFmtId="0" fontId="33" fillId="27" borderId="10" xfId="0" applyNumberFormat="1" applyFont="1" applyFill="1" applyBorder="1" applyAlignment="1">
      <alignment horizontal="center" vertical="center" wrapText="1"/>
    </xf>
    <xf numFmtId="14" fontId="33" fillId="27" borderId="21" xfId="0" applyNumberFormat="1" applyFont="1" applyFill="1" applyBorder="1" applyAlignment="1">
      <alignment horizontal="center" vertical="center" wrapText="1"/>
    </xf>
    <xf numFmtId="4" fontId="33" fillId="27" borderId="10" xfId="58" applyNumberFormat="1" applyFont="1" applyFill="1" applyBorder="1" applyAlignment="1" applyProtection="1">
      <alignment horizontal="center" vertical="center" wrapText="1"/>
      <protection/>
    </xf>
    <xf numFmtId="2" fontId="33" fillId="27" borderId="13" xfId="58" applyNumberFormat="1" applyFont="1" applyFill="1" applyBorder="1" applyAlignment="1" applyProtection="1">
      <alignment horizontal="center" vertical="center" wrapText="1"/>
      <protection/>
    </xf>
    <xf numFmtId="14" fontId="0" fillId="27" borderId="14" xfId="0" applyNumberFormat="1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 wrapText="1"/>
    </xf>
    <xf numFmtId="2" fontId="0" fillId="27" borderId="14" xfId="0" applyNumberFormat="1" applyFill="1" applyBorder="1" applyAlignment="1">
      <alignment horizontal="center" vertical="center" wrapText="1"/>
    </xf>
    <xf numFmtId="2" fontId="0" fillId="27" borderId="14" xfId="0" applyNumberFormat="1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14" fontId="0" fillId="27" borderId="19" xfId="0" applyNumberFormat="1" applyFill="1" applyBorder="1" applyAlignment="1">
      <alignment horizontal="center" vertical="center"/>
    </xf>
    <xf numFmtId="4" fontId="34" fillId="27" borderId="21" xfId="58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ill="1" applyAlignment="1">
      <alignment horizontal="center" vertical="center"/>
    </xf>
    <xf numFmtId="0" fontId="34" fillId="27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3" fillId="27" borderId="14" xfId="0" applyNumberFormat="1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wrapText="1"/>
    </xf>
    <xf numFmtId="14" fontId="34" fillId="27" borderId="19" xfId="0" applyNumberFormat="1" applyFont="1" applyFill="1" applyBorder="1" applyAlignment="1">
      <alignment horizontal="center"/>
    </xf>
    <xf numFmtId="4" fontId="34" fillId="27" borderId="19" xfId="58" applyNumberFormat="1" applyFont="1" applyFill="1" applyBorder="1" applyAlignment="1" applyProtection="1">
      <alignment horizontal="center"/>
      <protection/>
    </xf>
    <xf numFmtId="14" fontId="33" fillId="27" borderId="14" xfId="0" applyNumberFormat="1" applyFont="1" applyFill="1" applyBorder="1" applyAlignment="1">
      <alignment horizontal="center" vertical="center" wrapText="1"/>
    </xf>
    <xf numFmtId="0" fontId="34" fillId="27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72" fontId="0" fillId="0" borderId="14" xfId="58" applyFont="1" applyFill="1" applyBorder="1" applyAlignment="1" applyProtection="1">
      <alignment/>
      <protection/>
    </xf>
    <xf numFmtId="0" fontId="34" fillId="28" borderId="14" xfId="0" applyFont="1" applyFill="1" applyBorder="1" applyAlignment="1">
      <alignment horizontal="center" wrapText="1"/>
    </xf>
    <xf numFmtId="14" fontId="34" fillId="28" borderId="14" xfId="0" applyNumberFormat="1" applyFont="1" applyFill="1" applyBorder="1" applyAlignment="1">
      <alignment horizontal="center"/>
    </xf>
    <xf numFmtId="0" fontId="34" fillId="28" borderId="14" xfId="0" applyNumberFormat="1" applyFont="1" applyFill="1" applyBorder="1" applyAlignment="1">
      <alignment horizontal="center" vertical="center" wrapText="1"/>
    </xf>
    <xf numFmtId="4" fontId="34" fillId="28" borderId="14" xfId="58" applyNumberFormat="1" applyFont="1" applyFill="1" applyBorder="1" applyAlignment="1" applyProtection="1">
      <alignment horizontal="center"/>
      <protection/>
    </xf>
    <xf numFmtId="0" fontId="33" fillId="27" borderId="13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 wrapText="1"/>
    </xf>
    <xf numFmtId="2" fontId="33" fillId="27" borderId="17" xfId="58" applyNumberFormat="1" applyFont="1" applyFill="1" applyBorder="1" applyAlignment="1" applyProtection="1">
      <alignment horizontal="center" vertical="center" wrapText="1"/>
      <protection/>
    </xf>
    <xf numFmtId="0" fontId="33" fillId="27" borderId="16" xfId="0" applyFont="1" applyFill="1" applyBorder="1" applyAlignment="1">
      <alignment horizontal="center" vertical="center" wrapText="1"/>
    </xf>
    <xf numFmtId="0" fontId="0" fillId="27" borderId="22" xfId="0" applyFill="1" applyBorder="1" applyAlignment="1">
      <alignment horizontal="center" vertical="center"/>
    </xf>
    <xf numFmtId="2" fontId="33" fillId="27" borderId="13" xfId="0" applyNumberFormat="1" applyFont="1" applyFill="1" applyBorder="1" applyAlignment="1">
      <alignment horizontal="center" vertical="center" wrapText="1"/>
    </xf>
    <xf numFmtId="0" fontId="34" fillId="27" borderId="13" xfId="58" applyNumberFormat="1" applyFont="1" applyFill="1" applyBorder="1" applyAlignment="1" applyProtection="1">
      <alignment horizontal="center" vertical="center" wrapText="1"/>
      <protection/>
    </xf>
    <xf numFmtId="2" fontId="35" fillId="27" borderId="14" xfId="0" applyNumberFormat="1" applyFont="1" applyFill="1" applyBorder="1" applyAlignment="1">
      <alignment horizontal="center" vertical="center"/>
    </xf>
    <xf numFmtId="0" fontId="34" fillId="27" borderId="20" xfId="0" applyNumberFormat="1" applyFont="1" applyFill="1" applyBorder="1" applyAlignment="1">
      <alignment horizontal="center" vertical="center" wrapText="1"/>
    </xf>
    <xf numFmtId="0" fontId="33" fillId="27" borderId="0" xfId="0" applyNumberFormat="1" applyFont="1" applyFill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4" fontId="33" fillId="27" borderId="17" xfId="58" applyNumberFormat="1" applyFont="1" applyFill="1" applyBorder="1" applyAlignment="1" applyProtection="1">
      <alignment horizontal="center" vertical="center" wrapText="1"/>
      <protection/>
    </xf>
    <xf numFmtId="0" fontId="33" fillId="27" borderId="11" xfId="0" applyNumberFormat="1" applyFont="1" applyFill="1" applyBorder="1" applyAlignment="1">
      <alignment horizontal="center" vertical="center" wrapText="1"/>
    </xf>
    <xf numFmtId="14" fontId="33" fillId="27" borderId="19" xfId="0" applyNumberFormat="1" applyFont="1" applyFill="1" applyBorder="1" applyAlignment="1">
      <alignment horizontal="center" vertical="center" wrapText="1"/>
    </xf>
    <xf numFmtId="0" fontId="33" fillId="27" borderId="19" xfId="0" applyNumberFormat="1" applyFont="1" applyFill="1" applyBorder="1" applyAlignment="1">
      <alignment horizontal="center" vertical="center" wrapText="1"/>
    </xf>
    <xf numFmtId="0" fontId="33" fillId="27" borderId="19" xfId="0" applyFont="1" applyFill="1" applyBorder="1" applyAlignment="1">
      <alignment horizontal="center" vertical="center" wrapText="1"/>
    </xf>
    <xf numFmtId="4" fontId="33" fillId="27" borderId="19" xfId="58" applyNumberFormat="1" applyFont="1" applyFill="1" applyBorder="1" applyAlignment="1" applyProtection="1">
      <alignment horizontal="center" vertical="center" wrapText="1"/>
      <protection/>
    </xf>
    <xf numFmtId="0" fontId="33" fillId="27" borderId="14" xfId="0" applyFont="1" applyFill="1" applyBorder="1" applyAlignment="1">
      <alignment horizontal="center" vertical="center" wrapText="1"/>
    </xf>
    <xf numFmtId="4" fontId="33" fillId="27" borderId="14" xfId="58" applyNumberFormat="1" applyFont="1" applyFill="1" applyBorder="1" applyAlignment="1" applyProtection="1">
      <alignment horizontal="center" vertical="center" wrapText="1"/>
      <protection/>
    </xf>
    <xf numFmtId="14" fontId="0" fillId="27" borderId="14" xfId="0" applyNumberFormat="1" applyFill="1" applyBorder="1" applyAlignment="1">
      <alignment wrapText="1"/>
    </xf>
    <xf numFmtId="2" fontId="0" fillId="27" borderId="14" xfId="0" applyNumberFormat="1" applyFill="1" applyBorder="1" applyAlignment="1">
      <alignment wrapText="1"/>
    </xf>
    <xf numFmtId="2" fontId="20" fillId="27" borderId="14" xfId="58" applyNumberFormat="1" applyFont="1" applyFill="1" applyBorder="1" applyAlignment="1" applyProtection="1">
      <alignment wrapText="1"/>
      <protection/>
    </xf>
    <xf numFmtId="2" fontId="0" fillId="27" borderId="14" xfId="58" applyNumberFormat="1" applyFont="1" applyFill="1" applyBorder="1" applyAlignment="1" applyProtection="1">
      <alignment wrapText="1"/>
      <protection/>
    </xf>
    <xf numFmtId="172" fontId="22" fillId="27" borderId="14" xfId="58" applyFont="1" applyFill="1" applyBorder="1" applyAlignment="1" applyProtection="1">
      <alignment horizontal="center" vertical="center" wrapText="1"/>
      <protection/>
    </xf>
    <xf numFmtId="2" fontId="23" fillId="27" borderId="14" xfId="58" applyNumberFormat="1" applyFont="1" applyFill="1" applyBorder="1" applyAlignment="1" applyProtection="1">
      <alignment wrapText="1"/>
      <protection/>
    </xf>
    <xf numFmtId="14" fontId="0" fillId="27" borderId="19" xfId="0" applyNumberFormat="1" applyFill="1" applyBorder="1" applyAlignment="1">
      <alignment wrapText="1"/>
    </xf>
    <xf numFmtId="2" fontId="0" fillId="27" borderId="19" xfId="0" applyNumberFormat="1" applyFill="1" applyBorder="1" applyAlignment="1">
      <alignment wrapText="1"/>
    </xf>
    <xf numFmtId="2" fontId="20" fillId="27" borderId="19" xfId="58" applyNumberFormat="1" applyFont="1" applyFill="1" applyBorder="1" applyAlignment="1" applyProtection="1">
      <alignment wrapText="1"/>
      <protection/>
    </xf>
    <xf numFmtId="2" fontId="23" fillId="27" borderId="19" xfId="58" applyNumberFormat="1" applyFont="1" applyFill="1" applyBorder="1" applyAlignment="1" applyProtection="1">
      <alignment wrapText="1"/>
      <protection/>
    </xf>
    <xf numFmtId="172" fontId="22" fillId="27" borderId="19" xfId="58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172" fontId="25" fillId="0" borderId="0" xfId="58" applyFont="1" applyFill="1" applyBorder="1" applyAlignment="1" applyProtection="1">
      <alignment/>
      <protection/>
    </xf>
    <xf numFmtId="14" fontId="33" fillId="27" borderId="27" xfId="0" applyNumberFormat="1" applyFont="1" applyFill="1" applyBorder="1" applyAlignment="1">
      <alignment horizontal="center" vertical="center" wrapText="1"/>
    </xf>
    <xf numFmtId="0" fontId="33" fillId="27" borderId="27" xfId="0" applyNumberFormat="1" applyFont="1" applyFill="1" applyBorder="1" applyAlignment="1">
      <alignment horizontal="center" vertical="center" wrapText="1"/>
    </xf>
    <xf numFmtId="2" fontId="33" fillId="27" borderId="27" xfId="58" applyNumberFormat="1" applyFont="1" applyFill="1" applyBorder="1" applyAlignment="1" applyProtection="1">
      <alignment horizontal="center" vertical="center" wrapText="1"/>
      <protection/>
    </xf>
    <xf numFmtId="0" fontId="33" fillId="27" borderId="27" xfId="58" applyNumberFormat="1" applyFont="1" applyFill="1" applyBorder="1" applyAlignment="1" applyProtection="1">
      <alignment horizontal="center" vertical="center" wrapText="1"/>
      <protection/>
    </xf>
    <xf numFmtId="2" fontId="33" fillId="27" borderId="10" xfId="58" applyNumberFormat="1" applyFont="1" applyFill="1" applyBorder="1" applyAlignment="1" applyProtection="1">
      <alignment horizontal="center" vertical="center" wrapText="1"/>
      <protection/>
    </xf>
    <xf numFmtId="0" fontId="34" fillId="27" borderId="14" xfId="0" applyFont="1" applyFill="1" applyBorder="1" applyAlignment="1">
      <alignment wrapText="1"/>
    </xf>
    <xf numFmtId="0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2" fontId="33" fillId="0" borderId="13" xfId="58" applyNumberFormat="1" applyFont="1" applyFill="1" applyBorder="1" applyAlignment="1" applyProtection="1">
      <alignment horizontal="center" vertical="center" wrapText="1"/>
      <protection/>
    </xf>
    <xf numFmtId="0" fontId="33" fillId="0" borderId="13" xfId="58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>
      <alignment wrapText="1"/>
    </xf>
    <xf numFmtId="0" fontId="34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8.375" style="0" customWidth="1"/>
    <col min="2" max="2" width="10.75390625" style="0" customWidth="1"/>
    <col min="3" max="3" width="15.875" style="0" customWidth="1"/>
    <col min="4" max="4" width="11.25390625" style="0" customWidth="1"/>
    <col min="5" max="5" width="26.00390625" style="0" customWidth="1"/>
    <col min="6" max="6" width="19.00390625" style="0" customWidth="1"/>
    <col min="7" max="7" width="13.125" style="1" customWidth="1"/>
    <col min="8" max="8" width="13.00390625" style="1" customWidth="1"/>
    <col min="9" max="9" width="39.875" style="0" customWidth="1"/>
    <col min="10" max="10" width="26.75390625" style="0" customWidth="1"/>
  </cols>
  <sheetData>
    <row r="1" spans="1:28" ht="35.25" customHeight="1">
      <c r="A1" s="11" t="s">
        <v>0</v>
      </c>
      <c r="B1" s="11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8</v>
      </c>
      <c r="I1" s="14" t="s">
        <v>9</v>
      </c>
      <c r="J1" s="23" t="s">
        <v>13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10" s="6" customFormat="1" ht="37.5" customHeight="1">
      <c r="A2" s="31" t="s">
        <v>14</v>
      </c>
      <c r="B2" s="32">
        <v>43840</v>
      </c>
      <c r="C2" s="31" t="s">
        <v>32</v>
      </c>
      <c r="D2" s="32">
        <v>44196</v>
      </c>
      <c r="E2" s="31" t="s">
        <v>33</v>
      </c>
      <c r="F2" s="31" t="s">
        <v>34</v>
      </c>
      <c r="G2" s="33">
        <v>56000</v>
      </c>
      <c r="H2" s="33">
        <f>4179.6+4179.6+4179.6+4179.6+4179.6+2925.72</f>
        <v>23823.72</v>
      </c>
      <c r="I2" s="34" t="s">
        <v>35</v>
      </c>
      <c r="J2" s="15"/>
    </row>
    <row r="3" spans="1:10" s="6" customFormat="1" ht="39" customHeight="1">
      <c r="A3" s="31" t="s">
        <v>15</v>
      </c>
      <c r="B3" s="32">
        <v>43850</v>
      </c>
      <c r="C3" s="32" t="s">
        <v>36</v>
      </c>
      <c r="D3" s="32">
        <v>44196</v>
      </c>
      <c r="E3" s="31" t="s">
        <v>37</v>
      </c>
      <c r="F3" s="31" t="s">
        <v>34</v>
      </c>
      <c r="G3" s="33">
        <v>30000</v>
      </c>
      <c r="H3" s="33">
        <f>1097.06+1286.34+912.12+1228.31+1537.21+1615+1087.93+1173.08+1084.06+1355.3</f>
        <v>12376.409999999998</v>
      </c>
      <c r="I3" s="34" t="s">
        <v>35</v>
      </c>
      <c r="J3" s="26"/>
    </row>
    <row r="4" spans="1:10" s="6" customFormat="1" ht="57.75" customHeight="1">
      <c r="A4" s="59" t="s">
        <v>16</v>
      </c>
      <c r="B4" s="60">
        <v>43857</v>
      </c>
      <c r="C4" s="59" t="s">
        <v>38</v>
      </c>
      <c r="D4" s="60">
        <v>44196</v>
      </c>
      <c r="E4" s="59" t="s">
        <v>39</v>
      </c>
      <c r="F4" s="59" t="s">
        <v>34</v>
      </c>
      <c r="G4" s="62">
        <v>1243.13</v>
      </c>
      <c r="H4" s="62">
        <v>1243.13</v>
      </c>
      <c r="I4" s="72" t="s">
        <v>40</v>
      </c>
      <c r="J4" s="26"/>
    </row>
    <row r="5" spans="1:10" s="6" customFormat="1" ht="35.25" customHeight="1">
      <c r="A5" s="59" t="s">
        <v>17</v>
      </c>
      <c r="B5" s="60">
        <v>43864</v>
      </c>
      <c r="C5" s="59" t="s">
        <v>41</v>
      </c>
      <c r="D5" s="60">
        <v>43876</v>
      </c>
      <c r="E5" s="59" t="s">
        <v>42</v>
      </c>
      <c r="F5" s="59" t="s">
        <v>34</v>
      </c>
      <c r="G5" s="62">
        <v>23906.49</v>
      </c>
      <c r="H5" s="62">
        <v>23906.49</v>
      </c>
      <c r="I5" s="65" t="s">
        <v>43</v>
      </c>
      <c r="J5" s="15"/>
    </row>
    <row r="6" spans="1:10" s="6" customFormat="1" ht="48.75" customHeight="1">
      <c r="A6" s="31" t="s">
        <v>18</v>
      </c>
      <c r="B6" s="32">
        <v>43864</v>
      </c>
      <c r="C6" s="31" t="s">
        <v>44</v>
      </c>
      <c r="D6" s="32">
        <v>44196</v>
      </c>
      <c r="E6" s="31" t="s">
        <v>45</v>
      </c>
      <c r="F6" s="31" t="s">
        <v>34</v>
      </c>
      <c r="G6" s="33">
        <v>10485</v>
      </c>
      <c r="H6" s="33">
        <f>873.75+873.75+873.75+873.75+873.75+873.75</f>
        <v>5242.5</v>
      </c>
      <c r="I6" s="32" t="s">
        <v>46</v>
      </c>
      <c r="J6" s="26"/>
    </row>
    <row r="7" spans="1:10" s="6" customFormat="1" ht="65.25" customHeight="1">
      <c r="A7" s="59" t="s">
        <v>19</v>
      </c>
      <c r="B7" s="60">
        <v>43867</v>
      </c>
      <c r="C7" s="59" t="s">
        <v>47</v>
      </c>
      <c r="D7" s="60">
        <v>43921</v>
      </c>
      <c r="E7" s="59" t="s">
        <v>48</v>
      </c>
      <c r="F7" s="59" t="s">
        <v>34</v>
      </c>
      <c r="G7" s="62">
        <v>17370</v>
      </c>
      <c r="H7" s="62">
        <v>17370</v>
      </c>
      <c r="I7" s="65" t="s">
        <v>49</v>
      </c>
      <c r="J7" s="26"/>
    </row>
    <row r="8" spans="1:10" s="6" customFormat="1" ht="64.5" customHeight="1">
      <c r="A8" s="59" t="s">
        <v>20</v>
      </c>
      <c r="B8" s="60">
        <v>43867</v>
      </c>
      <c r="C8" s="59" t="s">
        <v>50</v>
      </c>
      <c r="D8" s="60">
        <v>43921</v>
      </c>
      <c r="E8" s="66" t="s">
        <v>48</v>
      </c>
      <c r="F8" s="59" t="s">
        <v>34</v>
      </c>
      <c r="G8" s="62">
        <v>13520</v>
      </c>
      <c r="H8" s="62">
        <v>13520</v>
      </c>
      <c r="I8" s="63" t="s">
        <v>51</v>
      </c>
      <c r="J8" s="26"/>
    </row>
    <row r="9" spans="1:11" s="6" customFormat="1" ht="33.75" customHeight="1">
      <c r="A9" s="59" t="s">
        <v>21</v>
      </c>
      <c r="B9" s="60">
        <v>43871</v>
      </c>
      <c r="C9" s="59" t="s">
        <v>55</v>
      </c>
      <c r="D9" s="60">
        <v>43890</v>
      </c>
      <c r="E9" s="61" t="s">
        <v>52</v>
      </c>
      <c r="F9" s="59" t="s">
        <v>34</v>
      </c>
      <c r="G9" s="62">
        <v>5880</v>
      </c>
      <c r="H9" s="62">
        <v>5880</v>
      </c>
      <c r="I9" s="63" t="s">
        <v>53</v>
      </c>
      <c r="J9" s="26"/>
      <c r="K9" s="22"/>
    </row>
    <row r="10" spans="1:11" s="6" customFormat="1" ht="56.25" customHeight="1">
      <c r="A10" s="59" t="s">
        <v>22</v>
      </c>
      <c r="B10" s="60">
        <v>43871</v>
      </c>
      <c r="C10" s="59" t="s">
        <v>54</v>
      </c>
      <c r="D10" s="60">
        <v>43890</v>
      </c>
      <c r="E10" s="64" t="s">
        <v>52</v>
      </c>
      <c r="F10" s="59" t="s">
        <v>34</v>
      </c>
      <c r="G10" s="62">
        <v>5880</v>
      </c>
      <c r="H10" s="62">
        <v>5880</v>
      </c>
      <c r="I10" s="63" t="s">
        <v>53</v>
      </c>
      <c r="J10" s="26"/>
      <c r="K10" s="22"/>
    </row>
    <row r="11" spans="1:11" s="6" customFormat="1" ht="27" customHeight="1">
      <c r="A11" s="59" t="s">
        <v>23</v>
      </c>
      <c r="B11" s="60">
        <v>43871</v>
      </c>
      <c r="C11" s="59" t="s">
        <v>56</v>
      </c>
      <c r="D11" s="60">
        <v>44196</v>
      </c>
      <c r="E11" s="59" t="s">
        <v>57</v>
      </c>
      <c r="F11" s="59" t="s">
        <v>34</v>
      </c>
      <c r="G11" s="62">
        <v>13500</v>
      </c>
      <c r="H11" s="62">
        <v>13500</v>
      </c>
      <c r="I11" s="65" t="s">
        <v>58</v>
      </c>
      <c r="J11" s="26"/>
      <c r="K11" s="22"/>
    </row>
    <row r="12" spans="1:11" s="6" customFormat="1" ht="25.5">
      <c r="A12" s="31" t="s">
        <v>24</v>
      </c>
      <c r="B12" s="32">
        <v>43879</v>
      </c>
      <c r="C12" s="31" t="s">
        <v>59</v>
      </c>
      <c r="D12" s="32">
        <v>44012</v>
      </c>
      <c r="E12" s="31" t="s">
        <v>60</v>
      </c>
      <c r="F12" s="59" t="s">
        <v>34</v>
      </c>
      <c r="G12" s="33">
        <v>30969.41</v>
      </c>
      <c r="H12" s="44">
        <f>2827.64+6459.16+5141.83+2786.09+1416.81+3110.3+2084.81</f>
        <v>23826.640000000003</v>
      </c>
      <c r="I12" s="55" t="s">
        <v>61</v>
      </c>
      <c r="J12" s="27">
        <f>0.932</f>
        <v>0.932</v>
      </c>
      <c r="K12" s="22"/>
    </row>
    <row r="13" spans="1:11" s="6" customFormat="1" ht="25.5">
      <c r="A13" s="59" t="s">
        <v>25</v>
      </c>
      <c r="B13" s="60">
        <v>43889</v>
      </c>
      <c r="C13" s="59" t="s">
        <v>62</v>
      </c>
      <c r="D13" s="60">
        <v>43921</v>
      </c>
      <c r="E13" s="59" t="s">
        <v>63</v>
      </c>
      <c r="F13" s="59" t="s">
        <v>34</v>
      </c>
      <c r="G13" s="62">
        <v>5000</v>
      </c>
      <c r="H13" s="62">
        <v>5000</v>
      </c>
      <c r="I13" s="65" t="s">
        <v>64</v>
      </c>
      <c r="J13" s="28"/>
      <c r="K13" s="22"/>
    </row>
    <row r="14" spans="1:10" s="6" customFormat="1" ht="25.5">
      <c r="A14" s="59" t="s">
        <v>26</v>
      </c>
      <c r="B14" s="67">
        <v>43889</v>
      </c>
      <c r="C14" s="68" t="s">
        <v>65</v>
      </c>
      <c r="D14" s="67">
        <v>43921</v>
      </c>
      <c r="E14" s="68" t="s">
        <v>66</v>
      </c>
      <c r="F14" s="59" t="s">
        <v>34</v>
      </c>
      <c r="G14" s="69">
        <v>43000</v>
      </c>
      <c r="H14" s="70">
        <v>43000</v>
      </c>
      <c r="I14" s="71" t="s">
        <v>51</v>
      </c>
      <c r="J14" s="26"/>
    </row>
    <row r="15" spans="1:10" s="6" customFormat="1" ht="25.5">
      <c r="A15" s="59" t="s">
        <v>27</v>
      </c>
      <c r="B15" s="67">
        <v>43903</v>
      </c>
      <c r="C15" s="68" t="s">
        <v>67</v>
      </c>
      <c r="D15" s="67" t="s">
        <v>68</v>
      </c>
      <c r="E15" s="68" t="s">
        <v>69</v>
      </c>
      <c r="F15" s="59" t="s">
        <v>34</v>
      </c>
      <c r="G15" s="69">
        <v>6000</v>
      </c>
      <c r="H15" s="76">
        <v>6000</v>
      </c>
      <c r="I15" s="68" t="s">
        <v>70</v>
      </c>
      <c r="J15" s="29"/>
    </row>
    <row r="16" spans="1:10" ht="25.5">
      <c r="A16" s="59" t="s">
        <v>28</v>
      </c>
      <c r="B16" s="73">
        <v>37328</v>
      </c>
      <c r="C16" s="74" t="s">
        <v>71</v>
      </c>
      <c r="D16" s="73">
        <v>44196</v>
      </c>
      <c r="E16" s="74" t="s">
        <v>52</v>
      </c>
      <c r="F16" s="59" t="s">
        <v>34</v>
      </c>
      <c r="G16" s="75">
        <v>7560</v>
      </c>
      <c r="H16" s="75">
        <v>7560</v>
      </c>
      <c r="I16" s="74" t="s">
        <v>53</v>
      </c>
      <c r="J16" s="25"/>
    </row>
    <row r="17" spans="1:10" ht="25.5">
      <c r="A17" s="59" t="s">
        <v>29</v>
      </c>
      <c r="B17" s="73">
        <v>43909</v>
      </c>
      <c r="C17" s="74" t="s">
        <v>75</v>
      </c>
      <c r="D17" s="73">
        <v>43951</v>
      </c>
      <c r="E17" s="77" t="s">
        <v>76</v>
      </c>
      <c r="F17" s="59" t="s">
        <v>34</v>
      </c>
      <c r="G17" s="75">
        <v>1925</v>
      </c>
      <c r="H17" s="75">
        <v>1925</v>
      </c>
      <c r="I17" s="74" t="s">
        <v>77</v>
      </c>
      <c r="J17" s="25"/>
    </row>
    <row r="18" spans="1:10" ht="25.5">
      <c r="A18" s="31" t="s">
        <v>30</v>
      </c>
      <c r="B18" s="54">
        <v>43909</v>
      </c>
      <c r="C18" s="56" t="s">
        <v>72</v>
      </c>
      <c r="D18" s="54">
        <v>44196</v>
      </c>
      <c r="E18" s="58" t="s">
        <v>73</v>
      </c>
      <c r="F18" s="59" t="s">
        <v>34</v>
      </c>
      <c r="G18" s="57">
        <v>11658.23</v>
      </c>
      <c r="H18" s="57">
        <f>4705.3+6011.88</f>
        <v>10717.18</v>
      </c>
      <c r="I18" s="56" t="s">
        <v>74</v>
      </c>
      <c r="J18" s="24">
        <v>0.826</v>
      </c>
    </row>
    <row r="19" spans="1:9" ht="25.5">
      <c r="A19" s="59" t="s">
        <v>31</v>
      </c>
      <c r="B19" s="78">
        <v>43915</v>
      </c>
      <c r="C19" s="77" t="s">
        <v>78</v>
      </c>
      <c r="D19" s="73">
        <v>43931</v>
      </c>
      <c r="E19" s="77" t="s">
        <v>79</v>
      </c>
      <c r="F19" s="66" t="s">
        <v>34</v>
      </c>
      <c r="G19" s="79">
        <v>38500</v>
      </c>
      <c r="H19" s="79">
        <v>38500</v>
      </c>
      <c r="I19" s="74" t="s">
        <v>80</v>
      </c>
    </row>
    <row r="20" spans="7:8" ht="12.75">
      <c r="G20" s="1">
        <f>SUM(G2:G19)</f>
        <v>322397.26</v>
      </c>
      <c r="H20" s="1">
        <f>SUM(H2:H19)</f>
        <v>259271.07</v>
      </c>
    </row>
  </sheetData>
  <sheetProtection selectLockedCells="1" selectUnlockedCells="1"/>
  <printOptions/>
  <pageMargins left="0.7479166666666667" right="0.75" top="0.9840277777777778" bottom="0.9840277777777778" header="0.5118055555555556" footer="0.5118055555555556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PageLayoutView="0" workbookViewId="0" topLeftCell="A1">
      <selection activeCell="J1" sqref="J1"/>
    </sheetView>
  </sheetViews>
  <sheetFormatPr defaultColWidth="9.00390625" defaultRowHeight="12.75"/>
  <cols>
    <col min="2" max="2" width="10.875" style="0" customWidth="1"/>
    <col min="3" max="3" width="13.875" style="0" customWidth="1"/>
    <col min="4" max="4" width="10.125" style="0" customWidth="1"/>
    <col min="5" max="5" width="20.125" style="0" customWidth="1"/>
    <col min="6" max="6" width="20.25390625" style="0" customWidth="1"/>
    <col min="7" max="7" width="12.75390625" style="1" customWidth="1"/>
    <col min="8" max="8" width="0" style="1" hidden="1" customWidth="1"/>
    <col min="9" max="9" width="12.75390625" style="1" customWidth="1"/>
    <col min="10" max="10" width="38.25390625" style="0" customWidth="1"/>
    <col min="11" max="11" width="27.625" style="0" customWidth="1"/>
  </cols>
  <sheetData>
    <row r="1" spans="1:29" ht="39" customHeight="1">
      <c r="A1" s="16" t="s">
        <v>0</v>
      </c>
      <c r="B1" s="16" t="s">
        <v>1</v>
      </c>
      <c r="C1" s="16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8" t="s">
        <v>7</v>
      </c>
      <c r="I1" s="18" t="s">
        <v>8</v>
      </c>
      <c r="J1" s="17" t="s">
        <v>9</v>
      </c>
      <c r="K1" s="5" t="s">
        <v>11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11" s="6" customFormat="1" ht="28.5" customHeight="1">
      <c r="A2" s="80" t="s">
        <v>81</v>
      </c>
      <c r="B2" s="60">
        <v>43929</v>
      </c>
      <c r="C2" s="59" t="s">
        <v>82</v>
      </c>
      <c r="D2" s="60">
        <v>43982</v>
      </c>
      <c r="E2" s="59" t="s">
        <v>83</v>
      </c>
      <c r="F2" s="59" t="s">
        <v>84</v>
      </c>
      <c r="G2" s="62">
        <v>18200</v>
      </c>
      <c r="H2" s="62"/>
      <c r="I2" s="81">
        <v>18200</v>
      </c>
      <c r="J2" s="72" t="s">
        <v>85</v>
      </c>
      <c r="K2" s="15"/>
    </row>
    <row r="3" spans="1:12" s="6" customFormat="1" ht="32.25" customHeight="1">
      <c r="A3" s="80" t="s">
        <v>86</v>
      </c>
      <c r="B3" s="82">
        <v>43935</v>
      </c>
      <c r="C3" s="74" t="s">
        <v>92</v>
      </c>
      <c r="D3" s="73">
        <v>43951</v>
      </c>
      <c r="E3" s="74" t="s">
        <v>52</v>
      </c>
      <c r="F3" s="59" t="s">
        <v>34</v>
      </c>
      <c r="G3" s="75">
        <v>6720</v>
      </c>
      <c r="H3" s="75">
        <v>7560</v>
      </c>
      <c r="I3" s="74">
        <v>6720</v>
      </c>
      <c r="J3" s="74" t="s">
        <v>53</v>
      </c>
      <c r="K3" s="15"/>
      <c r="L3" s="6" t="s">
        <v>12</v>
      </c>
    </row>
    <row r="4" spans="1:11" s="6" customFormat="1" ht="50.25" customHeight="1">
      <c r="A4" s="80" t="s">
        <v>87</v>
      </c>
      <c r="B4" s="82">
        <v>43936</v>
      </c>
      <c r="C4" s="80" t="s">
        <v>93</v>
      </c>
      <c r="D4" s="82">
        <v>44196</v>
      </c>
      <c r="E4" s="80" t="s">
        <v>94</v>
      </c>
      <c r="F4" s="59" t="s">
        <v>34</v>
      </c>
      <c r="G4" s="83">
        <v>15000</v>
      </c>
      <c r="H4" s="83"/>
      <c r="I4" s="83">
        <v>15000</v>
      </c>
      <c r="J4" s="84" t="s">
        <v>95</v>
      </c>
      <c r="K4" s="15"/>
    </row>
    <row r="5" spans="1:11" s="6" customFormat="1" ht="48" customHeight="1">
      <c r="A5" s="80" t="s">
        <v>88</v>
      </c>
      <c r="B5" s="82">
        <v>43937</v>
      </c>
      <c r="C5" s="80" t="s">
        <v>96</v>
      </c>
      <c r="D5" s="82">
        <v>43981</v>
      </c>
      <c r="E5" s="87" t="s">
        <v>97</v>
      </c>
      <c r="F5" s="59" t="s">
        <v>34</v>
      </c>
      <c r="G5" s="83">
        <v>4700</v>
      </c>
      <c r="H5" s="83"/>
      <c r="I5" s="83">
        <v>4700</v>
      </c>
      <c r="J5" s="65" t="s">
        <v>98</v>
      </c>
      <c r="K5" s="15"/>
    </row>
    <row r="6" spans="1:11" s="6" customFormat="1" ht="24" customHeight="1">
      <c r="A6" s="80" t="s">
        <v>89</v>
      </c>
      <c r="B6" s="82">
        <v>43938</v>
      </c>
      <c r="C6" s="80" t="s">
        <v>99</v>
      </c>
      <c r="D6" s="85">
        <v>43951</v>
      </c>
      <c r="E6" s="80" t="s">
        <v>100</v>
      </c>
      <c r="F6" s="59" t="s">
        <v>34</v>
      </c>
      <c r="G6" s="83">
        <v>9995.8</v>
      </c>
      <c r="H6" s="83"/>
      <c r="I6" s="83">
        <v>9995.8</v>
      </c>
      <c r="J6" s="82" t="s">
        <v>101</v>
      </c>
      <c r="K6" s="15"/>
    </row>
    <row r="7" spans="1:11" s="6" customFormat="1" ht="24.75" customHeight="1">
      <c r="A7" s="80" t="s">
        <v>90</v>
      </c>
      <c r="B7" s="86">
        <v>43941</v>
      </c>
      <c r="C7" s="87" t="s">
        <v>102</v>
      </c>
      <c r="D7" s="88">
        <v>44012</v>
      </c>
      <c r="E7" s="87" t="s">
        <v>103</v>
      </c>
      <c r="F7" s="59" t="s">
        <v>34</v>
      </c>
      <c r="G7" s="89">
        <v>16220</v>
      </c>
      <c r="H7" s="89"/>
      <c r="I7" s="89">
        <v>16220</v>
      </c>
      <c r="J7" s="76" t="s">
        <v>104</v>
      </c>
      <c r="K7" s="15"/>
    </row>
    <row r="8" spans="1:10" s="6" customFormat="1" ht="43.5" customHeight="1">
      <c r="A8" s="80" t="s">
        <v>91</v>
      </c>
      <c r="B8" s="91">
        <v>43944</v>
      </c>
      <c r="C8" s="92" t="s">
        <v>110</v>
      </c>
      <c r="D8" s="91">
        <v>43951</v>
      </c>
      <c r="E8" s="93" t="s">
        <v>111</v>
      </c>
      <c r="F8" s="59" t="s">
        <v>34</v>
      </c>
      <c r="G8" s="94">
        <v>7520.6</v>
      </c>
      <c r="H8" s="95"/>
      <c r="I8" s="95">
        <v>7520.6</v>
      </c>
      <c r="J8" s="95" t="s">
        <v>112</v>
      </c>
    </row>
    <row r="9" spans="1:11" s="6" customFormat="1" ht="39" customHeight="1">
      <c r="A9" s="80" t="s">
        <v>105</v>
      </c>
      <c r="B9" s="91">
        <v>43944</v>
      </c>
      <c r="C9" s="92" t="s">
        <v>113</v>
      </c>
      <c r="D9" s="91">
        <v>43951</v>
      </c>
      <c r="E9" s="93" t="s">
        <v>111</v>
      </c>
      <c r="F9" s="59" t="s">
        <v>34</v>
      </c>
      <c r="G9" s="94">
        <v>7520.6</v>
      </c>
      <c r="H9" s="95"/>
      <c r="I9" s="95">
        <v>7520.6</v>
      </c>
      <c r="J9" s="95" t="s">
        <v>116</v>
      </c>
      <c r="K9" s="20"/>
    </row>
    <row r="10" spans="1:11" s="6" customFormat="1" ht="30" customHeight="1">
      <c r="A10" s="80" t="s">
        <v>106</v>
      </c>
      <c r="B10" s="91">
        <v>43944</v>
      </c>
      <c r="C10" s="92" t="s">
        <v>114</v>
      </c>
      <c r="D10" s="91">
        <v>43951</v>
      </c>
      <c r="E10" s="93" t="s">
        <v>111</v>
      </c>
      <c r="F10" s="59" t="s">
        <v>34</v>
      </c>
      <c r="G10" s="94">
        <v>7520.61</v>
      </c>
      <c r="H10" s="95"/>
      <c r="I10" s="95">
        <v>7520.61</v>
      </c>
      <c r="J10" s="95" t="s">
        <v>117</v>
      </c>
      <c r="K10" s="20"/>
    </row>
    <row r="11" spans="1:11" s="6" customFormat="1" ht="26.25" customHeight="1">
      <c r="A11" s="80" t="s">
        <v>107</v>
      </c>
      <c r="B11" s="91">
        <v>43944</v>
      </c>
      <c r="C11" s="92" t="s">
        <v>115</v>
      </c>
      <c r="D11" s="91">
        <v>43951</v>
      </c>
      <c r="E11" s="93" t="s">
        <v>111</v>
      </c>
      <c r="F11" s="59" t="s">
        <v>34</v>
      </c>
      <c r="G11" s="94">
        <v>7520.6</v>
      </c>
      <c r="H11" s="95"/>
      <c r="I11" s="95">
        <v>7520.6</v>
      </c>
      <c r="J11" s="95" t="s">
        <v>118</v>
      </c>
      <c r="K11" s="15"/>
    </row>
    <row r="12" spans="1:11" s="6" customFormat="1" ht="27.75" customHeight="1">
      <c r="A12" s="80" t="s">
        <v>108</v>
      </c>
      <c r="B12" s="82">
        <v>43957</v>
      </c>
      <c r="C12" s="80" t="s">
        <v>119</v>
      </c>
      <c r="D12" s="85">
        <v>43980</v>
      </c>
      <c r="E12" s="80" t="s">
        <v>120</v>
      </c>
      <c r="F12" s="59" t="s">
        <v>34</v>
      </c>
      <c r="G12" s="90">
        <v>12200</v>
      </c>
      <c r="H12" s="90"/>
      <c r="I12" s="90">
        <v>12200</v>
      </c>
      <c r="J12" s="72" t="s">
        <v>121</v>
      </c>
      <c r="K12" s="15"/>
    </row>
    <row r="13" spans="1:11" s="6" customFormat="1" ht="24.75" customHeight="1">
      <c r="A13" s="80" t="s">
        <v>109</v>
      </c>
      <c r="B13" s="82">
        <v>43957</v>
      </c>
      <c r="C13" s="80" t="s">
        <v>123</v>
      </c>
      <c r="D13" s="85">
        <v>44012</v>
      </c>
      <c r="E13" s="80" t="s">
        <v>124</v>
      </c>
      <c r="F13" s="59" t="s">
        <v>34</v>
      </c>
      <c r="G13" s="90">
        <v>23838</v>
      </c>
      <c r="H13" s="90"/>
      <c r="I13" s="90">
        <v>23838</v>
      </c>
      <c r="J13" s="72" t="s">
        <v>125</v>
      </c>
      <c r="K13" s="15"/>
    </row>
    <row r="14" spans="1:11" s="6" customFormat="1" ht="33.75" customHeight="1">
      <c r="A14" s="80" t="s">
        <v>122</v>
      </c>
      <c r="B14" s="96">
        <v>43957</v>
      </c>
      <c r="C14" s="68" t="s">
        <v>126</v>
      </c>
      <c r="D14" s="67">
        <v>44196</v>
      </c>
      <c r="E14" s="66" t="s">
        <v>127</v>
      </c>
      <c r="F14" s="59" t="s">
        <v>34</v>
      </c>
      <c r="G14" s="69">
        <v>14400</v>
      </c>
      <c r="H14" s="97"/>
      <c r="I14" s="98">
        <v>14400</v>
      </c>
      <c r="J14" s="99" t="s">
        <v>128</v>
      </c>
      <c r="K14" s="15"/>
    </row>
    <row r="15" spans="1:11" s="6" customFormat="1" ht="37.5" customHeight="1">
      <c r="A15" s="87" t="s">
        <v>129</v>
      </c>
      <c r="B15" s="86">
        <v>43964</v>
      </c>
      <c r="C15" s="102" t="s">
        <v>130</v>
      </c>
      <c r="D15" s="103">
        <v>43982</v>
      </c>
      <c r="E15" s="102" t="s">
        <v>52</v>
      </c>
      <c r="F15" s="68" t="s">
        <v>34</v>
      </c>
      <c r="G15" s="104">
        <v>5880</v>
      </c>
      <c r="H15" s="104">
        <v>7560</v>
      </c>
      <c r="I15" s="102">
        <v>5880</v>
      </c>
      <c r="J15" s="102" t="s">
        <v>53</v>
      </c>
      <c r="K15" s="15"/>
    </row>
    <row r="16" spans="1:11" s="6" customFormat="1" ht="37.5" customHeight="1">
      <c r="A16" s="101" t="s">
        <v>131</v>
      </c>
      <c r="B16" s="105">
        <v>43965</v>
      </c>
      <c r="C16" s="74" t="s">
        <v>132</v>
      </c>
      <c r="D16" s="73">
        <v>44043</v>
      </c>
      <c r="E16" s="74" t="s">
        <v>133</v>
      </c>
      <c r="F16" s="106" t="s">
        <v>34</v>
      </c>
      <c r="G16" s="75">
        <v>11450</v>
      </c>
      <c r="H16" s="75"/>
      <c r="I16" s="74">
        <v>11450</v>
      </c>
      <c r="J16" s="74" t="s">
        <v>134</v>
      </c>
      <c r="K16" s="100"/>
    </row>
    <row r="17" spans="1:11" s="6" customFormat="1" ht="37.5" customHeight="1">
      <c r="A17" s="101" t="s">
        <v>135</v>
      </c>
      <c r="B17" s="105">
        <v>43972</v>
      </c>
      <c r="C17" s="74" t="s">
        <v>136</v>
      </c>
      <c r="D17" s="73">
        <v>44196</v>
      </c>
      <c r="E17" s="74" t="s">
        <v>137</v>
      </c>
      <c r="F17" s="106" t="s">
        <v>34</v>
      </c>
      <c r="G17" s="75">
        <v>9000</v>
      </c>
      <c r="H17" s="75"/>
      <c r="I17" s="74">
        <v>9000</v>
      </c>
      <c r="J17" s="74" t="s">
        <v>138</v>
      </c>
      <c r="K17" s="100"/>
    </row>
    <row r="18" spans="1:11" s="6" customFormat="1" ht="37.5" customHeight="1">
      <c r="A18" s="101" t="s">
        <v>139</v>
      </c>
      <c r="B18" s="105">
        <v>43972</v>
      </c>
      <c r="C18" s="74" t="s">
        <v>140</v>
      </c>
      <c r="D18" s="73">
        <v>44196</v>
      </c>
      <c r="E18" s="74" t="s">
        <v>94</v>
      </c>
      <c r="F18" s="106" t="s">
        <v>34</v>
      </c>
      <c r="G18" s="75">
        <v>18000</v>
      </c>
      <c r="H18" s="75"/>
      <c r="I18" s="74">
        <v>18000</v>
      </c>
      <c r="J18" s="74" t="s">
        <v>95</v>
      </c>
      <c r="K18" s="100"/>
    </row>
    <row r="19" spans="1:11" s="6" customFormat="1" ht="37.5" customHeight="1">
      <c r="A19" s="101" t="s">
        <v>141</v>
      </c>
      <c r="B19" s="105">
        <v>43979</v>
      </c>
      <c r="C19" s="74" t="s">
        <v>143</v>
      </c>
      <c r="D19" s="73">
        <v>43982</v>
      </c>
      <c r="E19" s="74" t="s">
        <v>144</v>
      </c>
      <c r="F19" s="106" t="s">
        <v>34</v>
      </c>
      <c r="G19" s="75">
        <v>28799</v>
      </c>
      <c r="H19" s="75"/>
      <c r="I19" s="74">
        <v>28799</v>
      </c>
      <c r="J19" s="74" t="s">
        <v>145</v>
      </c>
      <c r="K19" s="100"/>
    </row>
    <row r="20" spans="1:11" s="6" customFormat="1" ht="37.5" customHeight="1">
      <c r="A20" s="101" t="s">
        <v>142</v>
      </c>
      <c r="B20" s="105">
        <v>43979</v>
      </c>
      <c r="C20" s="74" t="s">
        <v>146</v>
      </c>
      <c r="D20" s="73">
        <v>44196</v>
      </c>
      <c r="E20" s="74" t="s">
        <v>147</v>
      </c>
      <c r="F20" s="106" t="s">
        <v>34</v>
      </c>
      <c r="G20" s="75">
        <v>17100</v>
      </c>
      <c r="H20" s="75"/>
      <c r="I20" s="74">
        <v>17100</v>
      </c>
      <c r="J20" s="74" t="s">
        <v>148</v>
      </c>
      <c r="K20" s="100"/>
    </row>
    <row r="21" spans="1:11" s="6" customFormat="1" ht="37.5" customHeight="1">
      <c r="A21" s="101" t="s">
        <v>149</v>
      </c>
      <c r="B21" s="105">
        <v>43986</v>
      </c>
      <c r="C21" s="74" t="s">
        <v>150</v>
      </c>
      <c r="D21" s="73">
        <v>44012</v>
      </c>
      <c r="E21" s="74" t="s">
        <v>52</v>
      </c>
      <c r="F21" s="106" t="s">
        <v>34</v>
      </c>
      <c r="G21" s="75">
        <v>6720</v>
      </c>
      <c r="H21" s="75">
        <v>7560</v>
      </c>
      <c r="I21" s="74">
        <v>6720</v>
      </c>
      <c r="J21" s="74" t="s">
        <v>53</v>
      </c>
      <c r="K21" s="100"/>
    </row>
    <row r="22" spans="1:11" s="6" customFormat="1" ht="49.5" customHeight="1">
      <c r="A22" s="101" t="s">
        <v>151</v>
      </c>
      <c r="B22" s="105">
        <v>43993</v>
      </c>
      <c r="C22" s="74" t="s">
        <v>152</v>
      </c>
      <c r="D22" s="73">
        <v>44196</v>
      </c>
      <c r="E22" s="74" t="s">
        <v>153</v>
      </c>
      <c r="F22" s="106" t="s">
        <v>34</v>
      </c>
      <c r="G22" s="75">
        <v>5000</v>
      </c>
      <c r="H22" s="75"/>
      <c r="I22" s="74">
        <v>5000</v>
      </c>
      <c r="J22" s="74" t="s">
        <v>154</v>
      </c>
      <c r="K22" s="100"/>
    </row>
    <row r="23" spans="1:11" s="6" customFormat="1" ht="49.5" customHeight="1">
      <c r="A23" s="101" t="s">
        <v>155</v>
      </c>
      <c r="B23" s="105">
        <v>43997</v>
      </c>
      <c r="C23" s="74" t="s">
        <v>156</v>
      </c>
      <c r="D23" s="73">
        <v>44196</v>
      </c>
      <c r="E23" s="74" t="s">
        <v>158</v>
      </c>
      <c r="F23" s="106" t="s">
        <v>34</v>
      </c>
      <c r="G23" s="75">
        <v>15958</v>
      </c>
      <c r="H23" s="75"/>
      <c r="I23" s="74">
        <v>15958</v>
      </c>
      <c r="J23" s="74" t="s">
        <v>159</v>
      </c>
      <c r="K23" s="100"/>
    </row>
    <row r="24" spans="1:11" s="6" customFormat="1" ht="49.5" customHeight="1">
      <c r="A24" s="101" t="s">
        <v>160</v>
      </c>
      <c r="B24" s="105">
        <v>44000</v>
      </c>
      <c r="C24" s="109" t="s">
        <v>162</v>
      </c>
      <c r="D24" s="110">
        <v>44196</v>
      </c>
      <c r="E24" s="109" t="s">
        <v>163</v>
      </c>
      <c r="F24" s="111" t="s">
        <v>34</v>
      </c>
      <c r="G24" s="112">
        <v>18200</v>
      </c>
      <c r="H24" s="112"/>
      <c r="I24" s="109">
        <v>18200</v>
      </c>
      <c r="J24" s="109" t="s">
        <v>85</v>
      </c>
      <c r="K24" s="100"/>
    </row>
    <row r="25" spans="1:11" s="6" customFormat="1" ht="49.5" customHeight="1">
      <c r="A25" s="101" t="s">
        <v>161</v>
      </c>
      <c r="B25" s="105">
        <v>44000</v>
      </c>
      <c r="C25" s="74" t="s">
        <v>164</v>
      </c>
      <c r="D25" s="73">
        <v>44196</v>
      </c>
      <c r="E25" s="74" t="s">
        <v>165</v>
      </c>
      <c r="F25" s="106" t="s">
        <v>84</v>
      </c>
      <c r="G25" s="75">
        <v>24700</v>
      </c>
      <c r="H25" s="75"/>
      <c r="I25" s="74">
        <v>24700</v>
      </c>
      <c r="J25" s="74" t="s">
        <v>85</v>
      </c>
      <c r="K25" s="100"/>
    </row>
    <row r="26" spans="1:10" ht="28.5" customHeight="1">
      <c r="A26" s="101"/>
      <c r="B26" s="107"/>
      <c r="C26" s="107" t="s">
        <v>157</v>
      </c>
      <c r="D26" s="107"/>
      <c r="E26" s="107"/>
      <c r="F26" s="107"/>
      <c r="G26" s="108">
        <f>SUM(G2:G25)</f>
        <v>312163.21</v>
      </c>
      <c r="H26" s="108"/>
      <c r="I26" s="108">
        <f>SUM(I2:I25)</f>
        <v>312163.21</v>
      </c>
      <c r="J26" s="107"/>
    </row>
    <row r="27" ht="30.75" customHeight="1">
      <c r="A27" s="101"/>
    </row>
    <row r="28" spans="1:10" s="19" customFormat="1" ht="12.75">
      <c r="A28"/>
      <c r="B28"/>
      <c r="C28"/>
      <c r="D28"/>
      <c r="E28"/>
      <c r="F28"/>
      <c r="G28" s="1"/>
      <c r="H28" s="1"/>
      <c r="I28" s="1"/>
      <c r="J28"/>
    </row>
    <row r="30" spans="7:9" ht="12.75">
      <c r="G30" s="39">
        <f>'1 квартал 2020'!G20+'2 квартал 2020'!G26</f>
        <v>634560.47</v>
      </c>
      <c r="H30" s="39"/>
      <c r="I30" s="39">
        <f>'1 квартал 2020'!H20+'2 квартал 2020'!I26</f>
        <v>571434.28</v>
      </c>
    </row>
  </sheetData>
  <sheetProtection selectLockedCells="1" selectUnlockedCells="1"/>
  <conditionalFormatting sqref="K15:K25">
    <cfRule type="iconSet" priority="2" dxfId="0">
      <iconSet iconSet="3Symbols2">
        <cfvo type="percent" val="0"/>
        <cfvo type="percent" val="33"/>
        <cfvo type="percent" val="67"/>
      </iconSet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4">
      <selection activeCell="J20" sqref="A20:J20"/>
    </sheetView>
  </sheetViews>
  <sheetFormatPr defaultColWidth="9.00390625" defaultRowHeight="12.75"/>
  <cols>
    <col min="1" max="1" width="8.00390625" style="0" customWidth="1"/>
    <col min="2" max="2" width="10.375" style="0" customWidth="1"/>
    <col min="3" max="3" width="13.375" style="0" customWidth="1"/>
    <col min="4" max="4" width="11.75390625" style="0" customWidth="1"/>
    <col min="5" max="5" width="25.25390625" style="0" customWidth="1"/>
    <col min="6" max="6" width="18.375" style="0" customWidth="1"/>
    <col min="7" max="7" width="15.00390625" style="1" customWidth="1"/>
    <col min="8" max="8" width="0" style="1" hidden="1" customWidth="1"/>
    <col min="9" max="9" width="12.75390625" style="1" customWidth="1"/>
    <col min="10" max="10" width="45.625" style="0" customWidth="1"/>
  </cols>
  <sheetData>
    <row r="1" spans="1:29" ht="39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10" s="6" customFormat="1" ht="24">
      <c r="A2" s="80" t="s">
        <v>166</v>
      </c>
      <c r="B2" s="82">
        <v>44014</v>
      </c>
      <c r="C2" s="113" t="s">
        <v>167</v>
      </c>
      <c r="D2" s="82">
        <v>44196</v>
      </c>
      <c r="E2" s="113" t="s">
        <v>168</v>
      </c>
      <c r="F2" s="114" t="s">
        <v>169</v>
      </c>
      <c r="G2" s="90">
        <v>3227.94</v>
      </c>
      <c r="H2" s="115"/>
      <c r="I2" s="120">
        <v>3227.94</v>
      </c>
      <c r="J2" s="116" t="s">
        <v>170</v>
      </c>
    </row>
    <row r="3" spans="1:10" s="6" customFormat="1" ht="25.5">
      <c r="A3" s="80" t="s">
        <v>171</v>
      </c>
      <c r="B3" s="82">
        <v>44018</v>
      </c>
      <c r="C3" s="74" t="s">
        <v>180</v>
      </c>
      <c r="D3" s="73">
        <v>44043</v>
      </c>
      <c r="E3" s="74" t="s">
        <v>52</v>
      </c>
      <c r="F3" s="114" t="s">
        <v>169</v>
      </c>
      <c r="G3" s="75">
        <v>6800</v>
      </c>
      <c r="H3" s="75">
        <v>7560</v>
      </c>
      <c r="I3" s="74">
        <v>6800</v>
      </c>
      <c r="J3" s="74" t="s">
        <v>53</v>
      </c>
    </row>
    <row r="4" spans="1:10" s="6" customFormat="1" ht="25.5">
      <c r="A4" s="80" t="s">
        <v>172</v>
      </c>
      <c r="B4" s="96">
        <v>44028</v>
      </c>
      <c r="C4" s="68" t="s">
        <v>181</v>
      </c>
      <c r="D4" s="67">
        <v>44196</v>
      </c>
      <c r="E4" s="66" t="s">
        <v>182</v>
      </c>
      <c r="F4" s="114" t="s">
        <v>169</v>
      </c>
      <c r="G4" s="69">
        <v>49000</v>
      </c>
      <c r="H4" s="97"/>
      <c r="I4" s="98">
        <v>49000</v>
      </c>
      <c r="J4" s="106" t="s">
        <v>145</v>
      </c>
    </row>
    <row r="5" spans="1:10" s="6" customFormat="1" ht="25.5">
      <c r="A5" s="80" t="s">
        <v>173</v>
      </c>
      <c r="B5" s="96">
        <v>44028</v>
      </c>
      <c r="C5" s="68" t="s">
        <v>183</v>
      </c>
      <c r="D5" s="67">
        <v>44196</v>
      </c>
      <c r="E5" s="66" t="s">
        <v>184</v>
      </c>
      <c r="F5" s="114" t="s">
        <v>169</v>
      </c>
      <c r="G5" s="69">
        <v>5000</v>
      </c>
      <c r="H5" s="97"/>
      <c r="I5" s="117">
        <v>5000</v>
      </c>
      <c r="J5" s="99" t="s">
        <v>185</v>
      </c>
    </row>
    <row r="6" spans="1:10" s="6" customFormat="1" ht="24">
      <c r="A6" s="80" t="s">
        <v>174</v>
      </c>
      <c r="B6" s="82">
        <v>44032</v>
      </c>
      <c r="C6" s="80" t="s">
        <v>186</v>
      </c>
      <c r="D6" s="82">
        <v>44196</v>
      </c>
      <c r="E6" s="80" t="s">
        <v>187</v>
      </c>
      <c r="F6" s="114" t="s">
        <v>169</v>
      </c>
      <c r="G6" s="118">
        <v>89600</v>
      </c>
      <c r="H6" s="118"/>
      <c r="I6" s="90">
        <v>89600</v>
      </c>
      <c r="J6" s="119" t="s">
        <v>188</v>
      </c>
    </row>
    <row r="7" spans="1:10" s="6" customFormat="1" ht="25.5">
      <c r="A7" s="80" t="s">
        <v>175</v>
      </c>
      <c r="B7" s="82">
        <v>44047</v>
      </c>
      <c r="C7" s="74" t="s">
        <v>189</v>
      </c>
      <c r="D7" s="73">
        <v>44074</v>
      </c>
      <c r="E7" s="74" t="s">
        <v>52</v>
      </c>
      <c r="F7" s="114" t="s">
        <v>169</v>
      </c>
      <c r="G7" s="75">
        <v>6800</v>
      </c>
      <c r="H7" s="75">
        <v>7560</v>
      </c>
      <c r="I7" s="74">
        <v>6800</v>
      </c>
      <c r="J7" s="74" t="s">
        <v>53</v>
      </c>
    </row>
    <row r="8" spans="1:10" s="6" customFormat="1" ht="51">
      <c r="A8" s="80" t="s">
        <v>176</v>
      </c>
      <c r="B8" s="96">
        <v>44060</v>
      </c>
      <c r="C8" s="121" t="s">
        <v>190</v>
      </c>
      <c r="D8" s="67">
        <v>44196</v>
      </c>
      <c r="E8" s="66" t="s">
        <v>191</v>
      </c>
      <c r="F8" s="114" t="s">
        <v>169</v>
      </c>
      <c r="G8" s="69">
        <v>30000</v>
      </c>
      <c r="H8" s="97"/>
      <c r="I8" s="117">
        <v>30000</v>
      </c>
      <c r="J8" s="99" t="s">
        <v>192</v>
      </c>
    </row>
    <row r="9" spans="1:10" s="6" customFormat="1" ht="48">
      <c r="A9" s="80" t="s">
        <v>177</v>
      </c>
      <c r="B9" s="82">
        <v>44060</v>
      </c>
      <c r="C9" s="122" t="s">
        <v>193</v>
      </c>
      <c r="D9" s="82">
        <v>44196</v>
      </c>
      <c r="E9" s="80" t="s">
        <v>194</v>
      </c>
      <c r="F9" s="114" t="s">
        <v>169</v>
      </c>
      <c r="G9" s="83">
        <v>30000</v>
      </c>
      <c r="H9" s="83"/>
      <c r="I9" s="83">
        <v>30000</v>
      </c>
      <c r="J9" s="76" t="s">
        <v>192</v>
      </c>
    </row>
    <row r="10" spans="1:10" s="6" customFormat="1" ht="28.5" customHeight="1">
      <c r="A10" s="80" t="s">
        <v>178</v>
      </c>
      <c r="B10" s="82">
        <v>44061</v>
      </c>
      <c r="C10" s="80" t="s">
        <v>195</v>
      </c>
      <c r="D10" s="82">
        <v>44196</v>
      </c>
      <c r="E10" s="80" t="s">
        <v>133</v>
      </c>
      <c r="F10" s="114" t="s">
        <v>169</v>
      </c>
      <c r="G10" s="83">
        <v>8430</v>
      </c>
      <c r="H10" s="83"/>
      <c r="I10" s="124">
        <v>8430</v>
      </c>
      <c r="J10" s="106" t="s">
        <v>196</v>
      </c>
    </row>
    <row r="11" spans="1:10" s="6" customFormat="1" ht="24">
      <c r="A11" s="87" t="s">
        <v>179</v>
      </c>
      <c r="B11" s="86">
        <v>44062</v>
      </c>
      <c r="C11" s="87" t="s">
        <v>197</v>
      </c>
      <c r="D11" s="86">
        <v>44196</v>
      </c>
      <c r="E11" s="87" t="s">
        <v>198</v>
      </c>
      <c r="F11" s="114" t="s">
        <v>169</v>
      </c>
      <c r="G11" s="89">
        <v>13000</v>
      </c>
      <c r="H11" s="89"/>
      <c r="I11" s="89">
        <v>13000</v>
      </c>
      <c r="J11" s="125" t="s">
        <v>199</v>
      </c>
    </row>
    <row r="12" spans="1:10" s="6" customFormat="1" ht="24">
      <c r="A12" s="87" t="s">
        <v>200</v>
      </c>
      <c r="B12" s="105">
        <v>44063</v>
      </c>
      <c r="C12" s="101" t="s">
        <v>204</v>
      </c>
      <c r="D12" s="105">
        <v>44196</v>
      </c>
      <c r="E12" s="101" t="s">
        <v>205</v>
      </c>
      <c r="F12" s="130" t="s">
        <v>169</v>
      </c>
      <c r="G12" s="131">
        <v>219122.1</v>
      </c>
      <c r="H12" s="131"/>
      <c r="I12" s="131">
        <v>219122.1</v>
      </c>
      <c r="J12" s="101" t="s">
        <v>206</v>
      </c>
    </row>
    <row r="13" spans="1:10" s="6" customFormat="1" ht="36">
      <c r="A13" s="87" t="s">
        <v>201</v>
      </c>
      <c r="B13" s="105">
        <v>44063</v>
      </c>
      <c r="C13" s="101" t="s">
        <v>207</v>
      </c>
      <c r="D13" s="105">
        <v>44196</v>
      </c>
      <c r="E13" s="101" t="s">
        <v>208</v>
      </c>
      <c r="F13" s="130" t="s">
        <v>169</v>
      </c>
      <c r="G13" s="131">
        <v>100000</v>
      </c>
      <c r="H13" s="131"/>
      <c r="I13" s="131">
        <v>100000</v>
      </c>
      <c r="J13" s="101" t="s">
        <v>206</v>
      </c>
    </row>
    <row r="14" spans="1:10" s="6" customFormat="1" ht="24">
      <c r="A14" s="87" t="s">
        <v>202</v>
      </c>
      <c r="B14" s="126">
        <v>44063</v>
      </c>
      <c r="C14" s="127" t="s">
        <v>209</v>
      </c>
      <c r="D14" s="126">
        <v>44196</v>
      </c>
      <c r="E14" s="127" t="s">
        <v>210</v>
      </c>
      <c r="F14" s="128" t="s">
        <v>169</v>
      </c>
      <c r="G14" s="129">
        <v>4192.5</v>
      </c>
      <c r="H14" s="129"/>
      <c r="I14" s="129">
        <v>4192.5</v>
      </c>
      <c r="J14" s="127" t="s">
        <v>211</v>
      </c>
    </row>
    <row r="15" spans="1:10" ht="25.5">
      <c r="A15" s="101" t="s">
        <v>203</v>
      </c>
      <c r="B15" s="132">
        <v>44068</v>
      </c>
      <c r="C15" s="132" t="s">
        <v>215</v>
      </c>
      <c r="D15" s="132">
        <v>44196</v>
      </c>
      <c r="E15" s="132" t="s">
        <v>216</v>
      </c>
      <c r="F15" s="128" t="s">
        <v>169</v>
      </c>
      <c r="G15" s="133">
        <v>14820</v>
      </c>
      <c r="H15" s="134"/>
      <c r="I15" s="137">
        <v>14820</v>
      </c>
      <c r="J15" s="136" t="s">
        <v>217</v>
      </c>
    </row>
    <row r="16" spans="1:10" ht="25.5">
      <c r="A16" s="101" t="s">
        <v>212</v>
      </c>
      <c r="B16" s="132">
        <v>44068</v>
      </c>
      <c r="C16" s="132" t="s">
        <v>218</v>
      </c>
      <c r="D16" s="132">
        <v>44196</v>
      </c>
      <c r="E16" s="132" t="s">
        <v>219</v>
      </c>
      <c r="F16" s="128" t="s">
        <v>169</v>
      </c>
      <c r="G16" s="133">
        <v>14308</v>
      </c>
      <c r="H16" s="134"/>
      <c r="I16" s="137">
        <v>14308</v>
      </c>
      <c r="J16" s="136" t="s">
        <v>220</v>
      </c>
    </row>
    <row r="17" spans="1:10" ht="38.25">
      <c r="A17" s="101" t="s">
        <v>213</v>
      </c>
      <c r="B17" s="132">
        <v>44070</v>
      </c>
      <c r="C17" s="132" t="s">
        <v>221</v>
      </c>
      <c r="D17" s="132">
        <v>44196</v>
      </c>
      <c r="E17" s="132" t="s">
        <v>222</v>
      </c>
      <c r="F17" s="128" t="s">
        <v>169</v>
      </c>
      <c r="G17" s="133">
        <v>15468.25</v>
      </c>
      <c r="H17" s="134"/>
      <c r="I17" s="135">
        <v>15468.25</v>
      </c>
      <c r="J17" s="136" t="s">
        <v>223</v>
      </c>
    </row>
    <row r="18" spans="1:10" ht="25.5">
      <c r="A18" s="127" t="s">
        <v>214</v>
      </c>
      <c r="B18" s="138">
        <v>44074</v>
      </c>
      <c r="C18" s="138" t="s">
        <v>224</v>
      </c>
      <c r="D18" s="138">
        <v>44196</v>
      </c>
      <c r="E18" s="138" t="s">
        <v>225</v>
      </c>
      <c r="F18" s="128" t="s">
        <v>169</v>
      </c>
      <c r="G18" s="139">
        <v>78417</v>
      </c>
      <c r="H18" s="140"/>
      <c r="I18" s="141">
        <v>78417</v>
      </c>
      <c r="J18" s="142" t="s">
        <v>226</v>
      </c>
    </row>
    <row r="19" spans="1:10" ht="25.5">
      <c r="A19" s="101" t="s">
        <v>227</v>
      </c>
      <c r="B19" s="132">
        <v>44075</v>
      </c>
      <c r="C19" s="132" t="s">
        <v>228</v>
      </c>
      <c r="D19" s="132">
        <v>44196</v>
      </c>
      <c r="E19" s="132" t="s">
        <v>229</v>
      </c>
      <c r="F19" s="130" t="s">
        <v>169</v>
      </c>
      <c r="G19" s="133">
        <v>13019</v>
      </c>
      <c r="H19" s="134"/>
      <c r="I19" s="137">
        <v>13019</v>
      </c>
      <c r="J19" s="136" t="s">
        <v>230</v>
      </c>
    </row>
    <row r="20" spans="1:10" ht="25.5">
      <c r="A20" s="101" t="s">
        <v>231</v>
      </c>
      <c r="B20" s="132">
        <v>44077</v>
      </c>
      <c r="C20" s="132" t="s">
        <v>232</v>
      </c>
      <c r="D20" s="132">
        <v>44196</v>
      </c>
      <c r="E20" s="132" t="s">
        <v>233</v>
      </c>
      <c r="F20" s="130" t="s">
        <v>169</v>
      </c>
      <c r="G20" s="133">
        <v>87755.28</v>
      </c>
      <c r="H20" s="134"/>
      <c r="I20" s="133">
        <v>87755.28</v>
      </c>
      <c r="J20" s="136" t="s">
        <v>206</v>
      </c>
    </row>
    <row r="21" spans="1:10" ht="25.5">
      <c r="A21" s="101" t="s">
        <v>234</v>
      </c>
      <c r="B21" s="132">
        <v>44081</v>
      </c>
      <c r="C21" s="132" t="s">
        <v>235</v>
      </c>
      <c r="D21" s="132">
        <v>44104</v>
      </c>
      <c r="E21" s="132" t="s">
        <v>52</v>
      </c>
      <c r="F21" s="130" t="s">
        <v>169</v>
      </c>
      <c r="G21" s="133">
        <v>7740</v>
      </c>
      <c r="H21" s="134"/>
      <c r="I21" s="137">
        <v>7740</v>
      </c>
      <c r="J21" s="136" t="s">
        <v>53</v>
      </c>
    </row>
    <row r="22" spans="1:10" ht="25.5">
      <c r="A22" s="101" t="s">
        <v>236</v>
      </c>
      <c r="B22" s="132">
        <v>44083</v>
      </c>
      <c r="C22" s="132" t="s">
        <v>239</v>
      </c>
      <c r="D22" s="132">
        <v>44196</v>
      </c>
      <c r="E22" s="132" t="s">
        <v>210</v>
      </c>
      <c r="F22" s="130" t="s">
        <v>169</v>
      </c>
      <c r="G22" s="133">
        <v>1530</v>
      </c>
      <c r="H22" s="134"/>
      <c r="I22" s="137">
        <v>1530</v>
      </c>
      <c r="J22" s="136" t="s">
        <v>211</v>
      </c>
    </row>
    <row r="23" spans="1:10" ht="25.5">
      <c r="A23" s="101" t="s">
        <v>237</v>
      </c>
      <c r="B23" s="132">
        <v>44083</v>
      </c>
      <c r="C23" s="132" t="s">
        <v>240</v>
      </c>
      <c r="D23" s="132">
        <v>44196</v>
      </c>
      <c r="E23" s="132" t="s">
        <v>210</v>
      </c>
      <c r="F23" s="130" t="s">
        <v>169</v>
      </c>
      <c r="G23" s="133">
        <v>1434.38</v>
      </c>
      <c r="H23" s="134"/>
      <c r="I23" s="137">
        <v>1434.38</v>
      </c>
      <c r="J23" s="136" t="s">
        <v>211</v>
      </c>
    </row>
    <row r="24" spans="1:10" ht="25.5">
      <c r="A24" s="101" t="s">
        <v>238</v>
      </c>
      <c r="B24" s="132">
        <v>44096</v>
      </c>
      <c r="C24" s="132" t="s">
        <v>241</v>
      </c>
      <c r="D24" s="132">
        <v>44196</v>
      </c>
      <c r="E24" s="132" t="s">
        <v>242</v>
      </c>
      <c r="F24" s="130" t="s">
        <v>169</v>
      </c>
      <c r="G24" s="133">
        <v>7280</v>
      </c>
      <c r="H24" s="134"/>
      <c r="I24" s="135">
        <v>7280</v>
      </c>
      <c r="J24" s="135" t="s">
        <v>243</v>
      </c>
    </row>
    <row r="25" spans="1:10" ht="51">
      <c r="A25" s="101" t="s">
        <v>247</v>
      </c>
      <c r="B25" s="132">
        <v>44096</v>
      </c>
      <c r="C25" s="132" t="s">
        <v>244</v>
      </c>
      <c r="D25" s="132">
        <v>44196</v>
      </c>
      <c r="E25" s="132" t="s">
        <v>245</v>
      </c>
      <c r="F25" s="130" t="s">
        <v>169</v>
      </c>
      <c r="G25" s="133">
        <v>2486.07</v>
      </c>
      <c r="H25" s="134"/>
      <c r="I25" s="135">
        <v>2486.07</v>
      </c>
      <c r="J25" s="135" t="s">
        <v>246</v>
      </c>
    </row>
    <row r="26" spans="1:10" ht="25.5">
      <c r="A26" s="101" t="s">
        <v>248</v>
      </c>
      <c r="B26" s="132">
        <v>44097</v>
      </c>
      <c r="C26" s="132" t="s">
        <v>249</v>
      </c>
      <c r="D26" s="132">
        <v>44196</v>
      </c>
      <c r="E26" s="132" t="s">
        <v>250</v>
      </c>
      <c r="F26" s="130" t="s">
        <v>169</v>
      </c>
      <c r="G26" s="133">
        <v>34169.8</v>
      </c>
      <c r="H26" s="134"/>
      <c r="I26" s="135">
        <v>34169</v>
      </c>
      <c r="J26" s="135" t="s">
        <v>145</v>
      </c>
    </row>
    <row r="27" spans="1:10" ht="15">
      <c r="A27" s="38"/>
      <c r="B27" s="7"/>
      <c r="C27" s="7"/>
      <c r="D27" s="8"/>
      <c r="E27" s="7"/>
      <c r="F27" s="8"/>
      <c r="G27" s="123">
        <f>SUM(G2:H26)</f>
        <v>858720.3200000001</v>
      </c>
      <c r="H27" s="8"/>
      <c r="I27" s="144">
        <f>SUM(I2:I26)</f>
        <v>843599.52</v>
      </c>
      <c r="J27" s="10"/>
    </row>
    <row r="28" spans="2:10" ht="12.75">
      <c r="B28" s="7"/>
      <c r="C28" s="7"/>
      <c r="D28" s="8"/>
      <c r="E28" s="7"/>
      <c r="F28" s="8"/>
      <c r="G28" s="7"/>
      <c r="H28" s="8"/>
      <c r="I28" s="9"/>
      <c r="J28" s="10"/>
    </row>
    <row r="29" spans="2:10" ht="12.75">
      <c r="B29" s="7"/>
      <c r="C29" s="7"/>
      <c r="D29" s="8"/>
      <c r="E29" s="7"/>
      <c r="F29" s="8"/>
      <c r="G29" s="7"/>
      <c r="H29" s="8"/>
      <c r="I29" s="9"/>
      <c r="J29" s="10"/>
    </row>
    <row r="30" spans="2:10" ht="12.75">
      <c r="B30" s="7"/>
      <c r="C30" s="7"/>
      <c r="D30" s="8"/>
      <c r="E30" s="7"/>
      <c r="F30" s="8"/>
      <c r="G30" s="7"/>
      <c r="H30" s="8"/>
      <c r="I30" s="9"/>
      <c r="J30" s="10"/>
    </row>
    <row r="31" spans="2:10" ht="12.75">
      <c r="B31" s="7"/>
      <c r="C31" s="7"/>
      <c r="D31" s="8"/>
      <c r="E31" s="7"/>
      <c r="F31" s="8"/>
      <c r="G31" s="40">
        <f>'1 квартал 2020'!G20+'2 квартал 2020'!G26+'3 квартал 2020 '!G27</f>
        <v>1493280.79</v>
      </c>
      <c r="H31" s="8"/>
      <c r="I31" s="9">
        <f>'1 квартал 2020'!H20+'2 квартал 2020'!I26+'3 квартал 2020 '!I27</f>
        <v>1415033.8</v>
      </c>
      <c r="J31" s="10"/>
    </row>
    <row r="32" spans="2:10" ht="12.75">
      <c r="B32" s="7"/>
      <c r="C32" s="7"/>
      <c r="D32" s="8"/>
      <c r="E32" s="7"/>
      <c r="F32" s="8"/>
      <c r="G32" s="7"/>
      <c r="H32" s="8"/>
      <c r="I32" s="9"/>
      <c r="J32" s="10"/>
    </row>
    <row r="34" spans="7:9" ht="12.75">
      <c r="G34" s="1">
        <v>1461601.91</v>
      </c>
      <c r="I34" s="1" t="s">
        <v>251</v>
      </c>
    </row>
    <row r="35" spans="6:9" ht="12.75">
      <c r="F35" t="s">
        <v>10</v>
      </c>
      <c r="G35" s="1">
        <v>538398.09</v>
      </c>
      <c r="I35" s="1" t="s">
        <v>252</v>
      </c>
    </row>
  </sheetData>
  <sheetProtection selectLockedCells="1" selectUnlockedCells="1"/>
  <printOptions/>
  <pageMargins left="0.24027777777777778" right="0.15972222222222224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4">
      <selection activeCell="A15" sqref="A15:J15"/>
    </sheetView>
  </sheetViews>
  <sheetFormatPr defaultColWidth="9.00390625" defaultRowHeight="12.75"/>
  <cols>
    <col min="1" max="1" width="12.625" style="0" customWidth="1"/>
    <col min="2" max="2" width="14.625" style="0" customWidth="1"/>
    <col min="3" max="3" width="11.25390625" style="0" customWidth="1"/>
    <col min="4" max="4" width="13.125" style="0" customWidth="1"/>
    <col min="5" max="5" width="26.125" style="0" customWidth="1"/>
    <col min="6" max="6" width="19.125" style="0" customWidth="1"/>
    <col min="7" max="7" width="12.125" style="0" customWidth="1"/>
    <col min="8" max="8" width="0.2421875" style="0" customWidth="1"/>
    <col min="9" max="9" width="11.375" style="0" customWidth="1"/>
    <col min="10" max="10" width="28.25390625" style="0" customWidth="1"/>
    <col min="11" max="11" width="10.125" style="0" bestFit="1" customWidth="1"/>
  </cols>
  <sheetData>
    <row r="1" spans="1:10" ht="38.25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3" t="s">
        <v>9</v>
      </c>
    </row>
    <row r="2" spans="1:10" s="21" customFormat="1" ht="12.75">
      <c r="A2" s="30" t="s">
        <v>253</v>
      </c>
      <c r="B2" s="41"/>
      <c r="C2" s="42"/>
      <c r="D2" s="43"/>
      <c r="E2" s="35"/>
      <c r="F2" s="37"/>
      <c r="G2" s="44"/>
      <c r="H2" s="45"/>
      <c r="I2" s="46"/>
      <c r="J2" s="47"/>
    </row>
    <row r="3" spans="1:10" s="21" customFormat="1" ht="36">
      <c r="A3" s="30" t="s">
        <v>254</v>
      </c>
      <c r="B3" s="48">
        <v>44105</v>
      </c>
      <c r="C3" s="49" t="s">
        <v>267</v>
      </c>
      <c r="D3" s="48">
        <v>44196</v>
      </c>
      <c r="E3" s="50" t="s">
        <v>60</v>
      </c>
      <c r="F3" s="37" t="s">
        <v>265</v>
      </c>
      <c r="G3" s="51">
        <v>24607.61</v>
      </c>
      <c r="H3" s="36"/>
      <c r="I3" s="52"/>
      <c r="J3" s="53" t="s">
        <v>268</v>
      </c>
    </row>
    <row r="4" spans="1:10" s="21" customFormat="1" ht="25.5">
      <c r="A4" s="80" t="s">
        <v>255</v>
      </c>
      <c r="B4" s="82">
        <v>44110</v>
      </c>
      <c r="C4" s="80" t="s">
        <v>269</v>
      </c>
      <c r="D4" s="82">
        <v>44196</v>
      </c>
      <c r="E4" s="80" t="s">
        <v>270</v>
      </c>
      <c r="F4" s="68" t="s">
        <v>265</v>
      </c>
      <c r="G4" s="90">
        <v>18200</v>
      </c>
      <c r="H4" s="72"/>
      <c r="I4" s="90">
        <v>18200</v>
      </c>
      <c r="J4" s="80" t="s">
        <v>271</v>
      </c>
    </row>
    <row r="5" spans="1:10" s="21" customFormat="1" ht="25.5">
      <c r="A5" s="80" t="s">
        <v>256</v>
      </c>
      <c r="B5" s="82">
        <v>44117</v>
      </c>
      <c r="C5" s="80" t="s">
        <v>272</v>
      </c>
      <c r="D5" s="82">
        <v>44135</v>
      </c>
      <c r="E5" s="80" t="s">
        <v>273</v>
      </c>
      <c r="F5" s="68" t="s">
        <v>265</v>
      </c>
      <c r="G5" s="90">
        <v>6880</v>
      </c>
      <c r="H5" s="72"/>
      <c r="I5" s="90">
        <v>6880</v>
      </c>
      <c r="J5" s="72" t="s">
        <v>274</v>
      </c>
    </row>
    <row r="6" spans="1:10" s="21" customFormat="1" ht="36">
      <c r="A6" s="80" t="s">
        <v>257</v>
      </c>
      <c r="B6" s="145">
        <v>44119</v>
      </c>
      <c r="C6" s="146" t="s">
        <v>275</v>
      </c>
      <c r="D6" s="145">
        <v>44196</v>
      </c>
      <c r="E6" s="146" t="s">
        <v>39</v>
      </c>
      <c r="F6" s="68" t="s">
        <v>265</v>
      </c>
      <c r="G6" s="147">
        <v>2581.88</v>
      </c>
      <c r="H6" s="148"/>
      <c r="I6" s="147">
        <v>2581.88</v>
      </c>
      <c r="J6" s="80" t="s">
        <v>276</v>
      </c>
    </row>
    <row r="7" spans="1:10" s="21" customFormat="1" ht="25.5">
      <c r="A7" s="80" t="s">
        <v>258</v>
      </c>
      <c r="B7" s="82">
        <v>44120</v>
      </c>
      <c r="C7" s="80" t="s">
        <v>277</v>
      </c>
      <c r="D7" s="145">
        <v>44196</v>
      </c>
      <c r="E7" s="80" t="s">
        <v>147</v>
      </c>
      <c r="F7" s="68" t="s">
        <v>265</v>
      </c>
      <c r="G7" s="90">
        <v>9400</v>
      </c>
      <c r="H7" s="72"/>
      <c r="I7" s="90">
        <v>9400</v>
      </c>
      <c r="J7" s="87" t="s">
        <v>266</v>
      </c>
    </row>
    <row r="8" spans="1:10" s="21" customFormat="1" ht="25.5">
      <c r="A8" s="80" t="s">
        <v>259</v>
      </c>
      <c r="B8" s="82">
        <v>44120</v>
      </c>
      <c r="C8" s="80" t="s">
        <v>278</v>
      </c>
      <c r="D8" s="145">
        <v>44196</v>
      </c>
      <c r="E8" s="87" t="s">
        <v>288</v>
      </c>
      <c r="F8" s="68" t="s">
        <v>265</v>
      </c>
      <c r="G8" s="149">
        <v>52600</v>
      </c>
      <c r="H8" s="63"/>
      <c r="I8" s="149">
        <v>52600</v>
      </c>
      <c r="J8" s="87" t="s">
        <v>266</v>
      </c>
    </row>
    <row r="9" spans="1:10" s="21" customFormat="1" ht="25.5">
      <c r="A9" s="80" t="s">
        <v>260</v>
      </c>
      <c r="B9" s="82">
        <v>44124</v>
      </c>
      <c r="C9" s="122" t="s">
        <v>279</v>
      </c>
      <c r="D9" s="145">
        <v>44196</v>
      </c>
      <c r="E9" s="80" t="s">
        <v>280</v>
      </c>
      <c r="F9" s="68" t="s">
        <v>265</v>
      </c>
      <c r="G9" s="90">
        <v>29950</v>
      </c>
      <c r="H9" s="72"/>
      <c r="I9" s="90">
        <v>29950</v>
      </c>
      <c r="J9" s="59" t="s">
        <v>281</v>
      </c>
    </row>
    <row r="10" spans="1:10" s="21" customFormat="1" ht="25.5">
      <c r="A10" s="80" t="s">
        <v>261</v>
      </c>
      <c r="B10" s="82">
        <v>44132</v>
      </c>
      <c r="C10" s="80" t="s">
        <v>282</v>
      </c>
      <c r="D10" s="145">
        <v>44196</v>
      </c>
      <c r="E10" s="80" t="s">
        <v>283</v>
      </c>
      <c r="F10" s="68" t="s">
        <v>265</v>
      </c>
      <c r="G10" s="90">
        <v>7000</v>
      </c>
      <c r="H10" s="72"/>
      <c r="I10" s="90">
        <v>7000</v>
      </c>
      <c r="J10" s="59" t="s">
        <v>284</v>
      </c>
    </row>
    <row r="11" spans="1:10" s="21" customFormat="1" ht="25.5">
      <c r="A11" s="80" t="s">
        <v>262</v>
      </c>
      <c r="B11" s="82">
        <v>44132</v>
      </c>
      <c r="C11" s="80" t="s">
        <v>285</v>
      </c>
      <c r="D11" s="145">
        <v>44196</v>
      </c>
      <c r="E11" s="80" t="s">
        <v>286</v>
      </c>
      <c r="F11" s="68" t="s">
        <v>265</v>
      </c>
      <c r="G11" s="90">
        <v>17800</v>
      </c>
      <c r="H11" s="72"/>
      <c r="I11" s="90">
        <v>17800</v>
      </c>
      <c r="J11" s="80" t="s">
        <v>287</v>
      </c>
    </row>
    <row r="12" spans="1:10" s="21" customFormat="1" ht="25.5">
      <c r="A12" s="80" t="s">
        <v>263</v>
      </c>
      <c r="B12" s="82">
        <v>44137</v>
      </c>
      <c r="C12" s="122" t="s">
        <v>289</v>
      </c>
      <c r="D12" s="82">
        <v>44196</v>
      </c>
      <c r="E12" s="80" t="s">
        <v>290</v>
      </c>
      <c r="F12" s="68" t="s">
        <v>265</v>
      </c>
      <c r="G12" s="90">
        <v>41557</v>
      </c>
      <c r="H12" s="72"/>
      <c r="I12" s="90">
        <v>41557</v>
      </c>
      <c r="J12" s="59" t="s">
        <v>291</v>
      </c>
    </row>
    <row r="13" spans="1:10" s="21" customFormat="1" ht="25.5">
      <c r="A13" s="80" t="s">
        <v>264</v>
      </c>
      <c r="B13" s="82">
        <v>44144</v>
      </c>
      <c r="C13" s="80" t="s">
        <v>292</v>
      </c>
      <c r="D13" s="82">
        <v>44196</v>
      </c>
      <c r="E13" s="80" t="s">
        <v>293</v>
      </c>
      <c r="F13" s="68" t="s">
        <v>265</v>
      </c>
      <c r="G13" s="90">
        <v>6900</v>
      </c>
      <c r="H13" s="72"/>
      <c r="I13" s="90">
        <v>6900</v>
      </c>
      <c r="J13" s="150" t="s">
        <v>294</v>
      </c>
    </row>
    <row r="14" spans="1:10" ht="36">
      <c r="A14" s="151" t="s">
        <v>295</v>
      </c>
      <c r="B14" s="152">
        <v>44146</v>
      </c>
      <c r="C14" s="151" t="s">
        <v>299</v>
      </c>
      <c r="D14" s="152">
        <v>44196</v>
      </c>
      <c r="E14" s="151" t="s">
        <v>300</v>
      </c>
      <c r="F14" s="37" t="s">
        <v>265</v>
      </c>
      <c r="G14" s="154">
        <v>5900</v>
      </c>
      <c r="H14" s="155"/>
      <c r="I14" s="154"/>
      <c r="J14" s="31" t="s">
        <v>291</v>
      </c>
    </row>
    <row r="15" spans="1:10" ht="25.5">
      <c r="A15" s="80" t="s">
        <v>296</v>
      </c>
      <c r="B15" s="82">
        <v>44154</v>
      </c>
      <c r="C15" s="80" t="s">
        <v>301</v>
      </c>
      <c r="D15" s="82">
        <v>44165</v>
      </c>
      <c r="E15" s="80" t="s">
        <v>273</v>
      </c>
      <c r="F15" s="68" t="s">
        <v>265</v>
      </c>
      <c r="G15" s="90">
        <v>6960</v>
      </c>
      <c r="H15" s="72"/>
      <c r="I15" s="90">
        <v>6960</v>
      </c>
      <c r="J15" s="72" t="s">
        <v>274</v>
      </c>
    </row>
    <row r="16" spans="1:10" ht="12.75">
      <c r="A16" s="151" t="s">
        <v>297</v>
      </c>
      <c r="B16" s="152"/>
      <c r="C16" s="151"/>
      <c r="D16" s="152"/>
      <c r="E16" s="151"/>
      <c r="F16" s="153"/>
      <c r="G16" s="154"/>
      <c r="H16" s="155"/>
      <c r="I16" s="154"/>
      <c r="J16" s="156"/>
    </row>
    <row r="17" spans="1:10" ht="12.75">
      <c r="A17" s="151" t="s">
        <v>298</v>
      </c>
      <c r="B17" s="152"/>
      <c r="C17" s="151"/>
      <c r="D17" s="152"/>
      <c r="E17" s="151"/>
      <c r="F17" s="157"/>
      <c r="G17" s="154"/>
      <c r="H17" s="155"/>
      <c r="I17" s="154"/>
      <c r="J17" s="156"/>
    </row>
    <row r="19" ht="12.75">
      <c r="G19" s="143">
        <f>SUM(G2:G14)</f>
        <v>223376.49</v>
      </c>
    </row>
    <row r="23" ht="12.75">
      <c r="G23" s="143">
        <f>'3 квартал 2020 '!G31+'4 квартал 2020'!G19</f>
        <v>1716657.28</v>
      </c>
    </row>
    <row r="26" ht="12.75">
      <c r="G26" s="143">
        <f>2000000-G23</f>
        <v>283342.72</v>
      </c>
    </row>
  </sheetData>
  <sheetProtection selectLockedCells="1" selectUnlockedCells="1"/>
  <printOptions/>
  <pageMargins left="0.7000000000000001" right="0.7000000000000001" top="0.75" bottom="0.75" header="0.5118055555555556" footer="0.511805555555555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2020-11-24T06:06:51Z</dcterms:modified>
  <cp:category/>
  <cp:version/>
  <cp:contentType/>
  <cp:contentStatus/>
</cp:coreProperties>
</file>