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1 квартал 2020" sheetId="1" r:id="rId1"/>
    <sheet name="2 квартал 2020" sheetId="2" r:id="rId2"/>
    <sheet name="3 квартал 2020" sheetId="3" r:id="rId3"/>
    <sheet name="4 квартал 2020" sheetId="4" r:id="rId4"/>
  </sheets>
  <definedNames/>
  <calcPr fullCalcOnLoad="1"/>
</workbook>
</file>

<file path=xl/sharedStrings.xml><?xml version="1.0" encoding="utf-8"?>
<sst xmlns="http://schemas.openxmlformats.org/spreadsheetml/2006/main" count="428" uniqueCount="276">
  <si>
    <t>номер  регистрации</t>
  </si>
  <si>
    <t>дата регистрации</t>
  </si>
  <si>
    <t>дата и № договора</t>
  </si>
  <si>
    <t>срок действия договора</t>
  </si>
  <si>
    <t>предмет договора</t>
  </si>
  <si>
    <t>наименование муниципального заказчика</t>
  </si>
  <si>
    <t>Цена контракта, рублях</t>
  </si>
  <si>
    <t>с/ф, т/н</t>
  </si>
  <si>
    <t>Оплачено</t>
  </si>
  <si>
    <t>Наименование, местонахождение, реквизиты поставщика</t>
  </si>
  <si>
    <t>код номенклатуры</t>
  </si>
  <si>
    <t>СтатусГкалл</t>
  </si>
  <si>
    <t>015-1-1</t>
  </si>
  <si>
    <t>015-1-2</t>
  </si>
  <si>
    <t>015-1-3</t>
  </si>
  <si>
    <t>015-1-4</t>
  </si>
  <si>
    <t>015-1-5</t>
  </si>
  <si>
    <t>015-1-6</t>
  </si>
  <si>
    <t>015-1-7</t>
  </si>
  <si>
    <t>015-1-8</t>
  </si>
  <si>
    <t>015-1-9</t>
  </si>
  <si>
    <t>015-1-10</t>
  </si>
  <si>
    <t>015-1-11</t>
  </si>
  <si>
    <t>015-1-12</t>
  </si>
  <si>
    <t>015-1-13</t>
  </si>
  <si>
    <t>015-1-14</t>
  </si>
  <si>
    <t>015-1-15</t>
  </si>
  <si>
    <t>015-1-16</t>
  </si>
  <si>
    <t>015-1-17</t>
  </si>
  <si>
    <t>№6439900001641 от 09.01.2020</t>
  </si>
  <si>
    <t>Интернет</t>
  </si>
  <si>
    <t>Адм Терновского МО</t>
  </si>
  <si>
    <t>ПАО "Ростелеком"ИНН7707049388</t>
  </si>
  <si>
    <t>№643990000407 от 09.01.2020</t>
  </si>
  <si>
    <t>Связь</t>
  </si>
  <si>
    <t>№1 от 20.01.2020</t>
  </si>
  <si>
    <t>Заправка картриджа</t>
  </si>
  <si>
    <t>ИП Игнатьев М.Н .ИНН 644004466200</t>
  </si>
  <si>
    <t>№133/20/1 от 28.01.2020</t>
  </si>
  <si>
    <t>Тепловая энергия</t>
  </si>
  <si>
    <t>МУП БМР СТБР ИНН6440027438</t>
  </si>
  <si>
    <t>№25220028/20УЦ от 14.01.2020</t>
  </si>
  <si>
    <t>Обновление ПО</t>
  </si>
  <si>
    <t>АО "ПФ "СКБ Контур" ИНН6663003127</t>
  </si>
  <si>
    <t>№11 от 09.01.2020</t>
  </si>
  <si>
    <t>Диз.топливо</t>
  </si>
  <si>
    <t>ИП Мусатов Д.Н. ИНН644010905368</t>
  </si>
  <si>
    <t>№13 от 23.01.2020</t>
  </si>
  <si>
    <t>Очистка дорог от снега</t>
  </si>
  <si>
    <t>ИП глава КФХ Филиппов Н.В. ИНН 644008090630</t>
  </si>
  <si>
    <t>Бензин АИ-92</t>
  </si>
  <si>
    <t>ООО "Биойл" ИНН 6454117674</t>
  </si>
  <si>
    <t>№01/01/20/5 от 09.01.2020</t>
  </si>
  <si>
    <t>№01/02/20/5 от 01.02.2020</t>
  </si>
  <si>
    <t>№46-5-6888/20 от 04.02.2020</t>
  </si>
  <si>
    <t>Поставка газа</t>
  </si>
  <si>
    <t>ОАО " Газпром межрегион газ Саратов" ИНН 645068585</t>
  </si>
  <si>
    <t>№13 от 20.02.2020</t>
  </si>
  <si>
    <t>дератизация кладбища</t>
  </si>
  <si>
    <t>ИП Кривкина Л.И. ИНН 64401294842</t>
  </si>
  <si>
    <t>№46406060-6440016676-03032020 от 03.03.2020</t>
  </si>
  <si>
    <t>Страховка трактора</t>
  </si>
  <si>
    <t>ПАО СК "Росгосстрах" ИНН 7707067683</t>
  </si>
  <si>
    <t>№50 от 05.03.2020</t>
  </si>
  <si>
    <t>ИП Чусляева Е.В. ИНН644000065494</t>
  </si>
  <si>
    <t>№01/03/20/5 от 2.03.20</t>
  </si>
  <si>
    <t>№3 от 27.02.20</t>
  </si>
  <si>
    <t>поставка запчастей</t>
  </si>
  <si>
    <t>ИП Белоусова Т.Ф. ИНН 644001290686</t>
  </si>
  <si>
    <t>№00105/БШ от 04.03.2020</t>
  </si>
  <si>
    <t>ТО газового оборудования</t>
  </si>
  <si>
    <t>ООО "Газпром межрегионгаз Саратов" ИНН 6450068585</t>
  </si>
  <si>
    <t>№99356567 от20.03.2020</t>
  </si>
  <si>
    <t>Поставка стройматериалов</t>
  </si>
  <si>
    <t>ИП Лукьянов В.С. ИНН 65400220900</t>
  </si>
  <si>
    <t>015-2-1</t>
  </si>
  <si>
    <t>№84 от 01.04.2020</t>
  </si>
  <si>
    <t>Доставка песка</t>
  </si>
  <si>
    <t>Адм.Терновского МО</t>
  </si>
  <si>
    <t>Ип Сачков А.В. ИНН 644000436212</t>
  </si>
  <si>
    <t>015-2-2</t>
  </si>
  <si>
    <t>015-2-3</t>
  </si>
  <si>
    <t>015-2-4</t>
  </si>
  <si>
    <t>015-2-5</t>
  </si>
  <si>
    <t>015-2-6</t>
  </si>
  <si>
    <t>015-2-7</t>
  </si>
  <si>
    <t>015-2-8</t>
  </si>
  <si>
    <t>№01/04/20/5 от 01.04.20</t>
  </si>
  <si>
    <t>№82 от 09.01.2020</t>
  </si>
  <si>
    <t>№6 от 15.04.2020</t>
  </si>
  <si>
    <t>Канцтовары</t>
  </si>
  <si>
    <t>ИП Николаева Г.О. ИНН644000456113</t>
  </si>
  <si>
    <t>№64 от 01.04.2020</t>
  </si>
  <si>
    <t>Грейдирование автодорог с.Терновка, с.Данилкино</t>
  </si>
  <si>
    <t>№10 от 21.04.2020</t>
  </si>
  <si>
    <t>Поставка саженцев</t>
  </si>
  <si>
    <t>ИП Сорокина  И.В. ИНН 36040540536</t>
  </si>
  <si>
    <t>№1 от 06.05.2020</t>
  </si>
  <si>
    <t>Ремнт памятников</t>
  </si>
  <si>
    <t>Порваткин С.А. с.Данилкино ул.Ревякина д.78</t>
  </si>
  <si>
    <t>№31 от 12.05.2020</t>
  </si>
  <si>
    <t>ТО автомобиля</t>
  </si>
  <si>
    <t>ООО "Авто-реал" ИНН 6453106493</t>
  </si>
  <si>
    <t>015-2-9</t>
  </si>
  <si>
    <t>015-2-10</t>
  </si>
  <si>
    <t>№265 от 06.05.2020</t>
  </si>
  <si>
    <t>015-2-11</t>
  </si>
  <si>
    <t>№186 от 12.05.2020</t>
  </si>
  <si>
    <t>Поставка автошин</t>
  </si>
  <si>
    <t>ООО Балтрейд"  ИНН6440024187</t>
  </si>
  <si>
    <t>ИП Путилин А.М. ИНН 644000112810</t>
  </si>
  <si>
    <t>015-2-12</t>
  </si>
  <si>
    <t xml:space="preserve">№84 от 14.05.2020 </t>
  </si>
  <si>
    <t>МФУ лазерное</t>
  </si>
  <si>
    <t>ИП Чусляева Е.В. ИНН 644000065494</t>
  </si>
  <si>
    <t>№01/05/20/5 от 06.05.20</t>
  </si>
  <si>
    <t>015-2-13</t>
  </si>
  <si>
    <t>№32 от 21.05.2020</t>
  </si>
  <si>
    <t>Поставка товара</t>
  </si>
  <si>
    <t>015-2-14</t>
  </si>
  <si>
    <t>015-2-15</t>
  </si>
  <si>
    <t>015-2-16</t>
  </si>
  <si>
    <t>№201 от 07.05.2020</t>
  </si>
  <si>
    <t>Поставка баннеров</t>
  </si>
  <si>
    <t>ИП Ямгуров И.Ф. ИНН 644009517681</t>
  </si>
  <si>
    <t>№01/06/20/5 от 01.06.20</t>
  </si>
  <si>
    <t>№5 от 05.06.2020</t>
  </si>
  <si>
    <t>Установка ограждения</t>
  </si>
  <si>
    <t>Деркач Н.С. С.Терновка ул.Вольская 10</t>
  </si>
  <si>
    <t>015-2-17</t>
  </si>
  <si>
    <t>№40 от 02.06.2020</t>
  </si>
  <si>
    <t>Зап.части к автомобилю</t>
  </si>
  <si>
    <t>ИП Долгов О.Ю. ИНН 644000238193</t>
  </si>
  <si>
    <t>015-2-18</t>
  </si>
  <si>
    <t>№110 от 15.06.2020</t>
  </si>
  <si>
    <t>Поставка щебня</t>
  </si>
  <si>
    <t>ООО "Сердобское ДСУ" ИНН 5817007235</t>
  </si>
  <si>
    <t>015-2-19</t>
  </si>
  <si>
    <t>№105-М от 18.06.2020</t>
  </si>
  <si>
    <t>Поставка зап.частей</t>
  </si>
  <si>
    <t>ИП Щербаков В.В. ИНН 644000226462</t>
  </si>
  <si>
    <t>015-2-20</t>
  </si>
  <si>
    <t>№98 от 19.06.2020</t>
  </si>
  <si>
    <t>поставка жесткого диска</t>
  </si>
  <si>
    <t>015-2-21</t>
  </si>
  <si>
    <t>№75 от 1.06.20</t>
  </si>
  <si>
    <t>дизельное топливо</t>
  </si>
  <si>
    <t>админ. Терновского МО</t>
  </si>
  <si>
    <t>ИП Мусатов Д.Н. ИНН 644010905368</t>
  </si>
  <si>
    <t>015-2-22</t>
  </si>
  <si>
    <t>№46 от 22.06.20</t>
  </si>
  <si>
    <t>запчасти для косилки</t>
  </si>
  <si>
    <t>ООО "Воронежкомплект" ИНН 3665025265</t>
  </si>
  <si>
    <t>015-2-23</t>
  </si>
  <si>
    <t>№2401/20 от 23.06.20</t>
  </si>
  <si>
    <t>модуль Лада Ларгу</t>
  </si>
  <si>
    <t>ИП Дьяченко АГ. ИНН 644000574621</t>
  </si>
  <si>
    <t>015-3-1</t>
  </si>
  <si>
    <t>015-3-2</t>
  </si>
  <si>
    <t>015-3-3</t>
  </si>
  <si>
    <t>015-3-4</t>
  </si>
  <si>
    <t>015-3-5</t>
  </si>
  <si>
    <t>015-3-6</t>
  </si>
  <si>
    <t>015-3-7</t>
  </si>
  <si>
    <t>015-3-8</t>
  </si>
  <si>
    <t>015-3-9</t>
  </si>
  <si>
    <t>№1025 от18.06.2020</t>
  </si>
  <si>
    <t>Подписка на 2 полугодие</t>
  </si>
  <si>
    <t>УФПС Саратовской области филиал Ао Почта России ИНН 7724490000</t>
  </si>
  <si>
    <t>№104 от 02.07.2020</t>
  </si>
  <si>
    <t>№51 от 07.07.2020</t>
  </si>
  <si>
    <t>Поставка кондиционера</t>
  </si>
  <si>
    <t>ИП Дмитриева Н.В. ИНН644000113620</t>
  </si>
  <si>
    <t>№222 от 01.07.2020</t>
  </si>
  <si>
    <t>Поставка песка на пруд "Верхний"</t>
  </si>
  <si>
    <t>ИП Сачков А.В. ИНН 644000436212</t>
  </si>
  <si>
    <t>№01/07/20/5 от 02.07.20</t>
  </si>
  <si>
    <t>№94 от 06.07.2020</t>
  </si>
  <si>
    <t>Доставка строительного мусора в с.терновка с.Данилкино</t>
  </si>
  <si>
    <t>№2/593 от 13.07.2020</t>
  </si>
  <si>
    <t>Поставка зап.частей к трактору</t>
  </si>
  <si>
    <t>ООО "Сельхозтехника" ИНН6406005593</t>
  </si>
  <si>
    <t>№95 от 08.07.2020</t>
  </si>
  <si>
    <t>ИП Сачкова Л.А. ИНН 6440035266</t>
  </si>
  <si>
    <t>№2/600 от 14.07.2020</t>
  </si>
  <si>
    <t>015-3-10</t>
  </si>
  <si>
    <t>015-3-11</t>
  </si>
  <si>
    <t>015-3-12</t>
  </si>
  <si>
    <t>015-3-13</t>
  </si>
  <si>
    <t>№17 от 13.07.2020</t>
  </si>
  <si>
    <t>зап.части к автомобилю</t>
  </si>
  <si>
    <t xml:space="preserve">ИП Белоусова Т.Ф. ИНН 644001290686 </t>
  </si>
  <si>
    <t>015-3-14</t>
  </si>
  <si>
    <t>015-3-15</t>
  </si>
  <si>
    <t>015-3-16</t>
  </si>
  <si>
    <t>№116 от 24.07.2020</t>
  </si>
  <si>
    <t>Заправке картриджа</t>
  </si>
  <si>
    <t>ОАО " Газпром межрегион газ Саратов" ИНН 645068586</t>
  </si>
  <si>
    <t>№46-5-6888/20 от 01.07.2020</t>
  </si>
  <si>
    <t>№25220259/20УЦ от 03.08.2020</t>
  </si>
  <si>
    <t>ООО "Сертум-Про" ИНН 66732404328</t>
  </si>
  <si>
    <t>№118 от 14.08.2020</t>
  </si>
  <si>
    <t>№119 от 14.08.2020</t>
  </si>
  <si>
    <t>Поставка картриджа</t>
  </si>
  <si>
    <t>№101 от 03.08.2020</t>
  </si>
  <si>
    <t>015-3-17</t>
  </si>
  <si>
    <t>19.08.202</t>
  </si>
  <si>
    <t>№01/08/20/5 от 03.08.20</t>
  </si>
  <si>
    <t>015-3-18</t>
  </si>
  <si>
    <t>015-3-19</t>
  </si>
  <si>
    <t>015-3-20</t>
  </si>
  <si>
    <t>015-3-21</t>
  </si>
  <si>
    <t>№50 от 3.09.20</t>
  </si>
  <si>
    <t>вывеска и изготовление табличек на администрация</t>
  </si>
  <si>
    <t>ИП Горский А.П. ИНН 644006809340</t>
  </si>
  <si>
    <t>№01/09/20/5 от 01.09.2020</t>
  </si>
  <si>
    <t>.</t>
  </si>
  <si>
    <t>№147 от 08.09.2020</t>
  </si>
  <si>
    <t>Заправка и ремонт картриджей</t>
  </si>
  <si>
    <t>015-4-1</t>
  </si>
  <si>
    <t>015-4-2</t>
  </si>
  <si>
    <t>015-4-3</t>
  </si>
  <si>
    <t>015-4-4</t>
  </si>
  <si>
    <t>015-4-5</t>
  </si>
  <si>
    <t>015-4-6</t>
  </si>
  <si>
    <t>015-4-7</t>
  </si>
  <si>
    <t>015-4-8</t>
  </si>
  <si>
    <t>015-4-9</t>
  </si>
  <si>
    <t>015-4-10</t>
  </si>
  <si>
    <t>015-4-11</t>
  </si>
  <si>
    <t>015-4-12</t>
  </si>
  <si>
    <t>015-4-13</t>
  </si>
  <si>
    <t>015-4-14</t>
  </si>
  <si>
    <t>015-4-15</t>
  </si>
  <si>
    <t>015-4-16</t>
  </si>
  <si>
    <t>015-4-17</t>
  </si>
  <si>
    <t>015-4-18</t>
  </si>
  <si>
    <t>015-4-19</t>
  </si>
  <si>
    <t>015-4-20</t>
  </si>
  <si>
    <t>015-4-21</t>
  </si>
  <si>
    <t>015-4-22</t>
  </si>
  <si>
    <t>015-4-23</t>
  </si>
  <si>
    <t>015-4-24</t>
  </si>
  <si>
    <t>015-4-25</t>
  </si>
  <si>
    <t>015-4-26</t>
  </si>
  <si>
    <t>015-4-27</t>
  </si>
  <si>
    <t>№76 от 05.10.2020</t>
  </si>
  <si>
    <t>Поставка табличек</t>
  </si>
  <si>
    <t>№173-М от 06.10.2020</t>
  </si>
  <si>
    <t>№01/10/20/5 от 01.10.2020</t>
  </si>
  <si>
    <t>№1 от 15.10.2020</t>
  </si>
  <si>
    <t>AКОМ EFB 6 ст.-75 евро (АКБ)</t>
  </si>
  <si>
    <t>ООО "БАЛТРЕЙД", ИНН 6440024187</t>
  </si>
  <si>
    <t>ИП ямгуров И.Ф. ИНН 6440040943   т.89616457265</t>
  </si>
  <si>
    <t>№ 56 от 23.10.2020</t>
  </si>
  <si>
    <t>Услуги по рекультивации несанционированных свалок</t>
  </si>
  <si>
    <t>ИП глава КФХ Малышев С.В., ИНН 644005411691</t>
  </si>
  <si>
    <t>№ 133/20/2 от 01.10.2020</t>
  </si>
  <si>
    <t>Поставка тепловой энергии</t>
  </si>
  <si>
    <t>МУП "Система теплоснабжения Балашовского района", ИНН 6440027438</t>
  </si>
  <si>
    <t>№ 38 от 20.10.2020</t>
  </si>
  <si>
    <t>Поставка материалов</t>
  </si>
  <si>
    <t>Ип Головкова В.П., ИНН 644006432101</t>
  </si>
  <si>
    <t>№ 46406060-6440016676-29102020 от 29.10.2020</t>
  </si>
  <si>
    <t>Страховая премия</t>
  </si>
  <si>
    <t>ПАО СК "Росгосстрах", ИНН 7707067683</t>
  </si>
  <si>
    <t>№ 259 от 27.10.2020</t>
  </si>
  <si>
    <t>ИП Чусляева Е.В., ИНН 644000065494</t>
  </si>
  <si>
    <t>№ 01/11/20/5 от 02.11.2020</t>
  </si>
  <si>
    <t>№25 от 02.11.2020</t>
  </si>
  <si>
    <t>Зап.часит к автомобилю</t>
  </si>
  <si>
    <t>№289 от 10.11.2020</t>
  </si>
  <si>
    <t>ООО "Диагоностика" ИНН 6440021010</t>
  </si>
  <si>
    <t>ИП Щербаков В.В.</t>
  </si>
  <si>
    <t>№124 от 01.10.2020</t>
  </si>
  <si>
    <t>№131 от 02.11.2020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</si>
</sst>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dd/mm/yy"/>
    <numFmt numFmtId="174" formatCode="0.00;[Red]0.00"/>
    <numFmt numFmtId="175" formatCode="#,###.00"/>
    <numFmt numFmtId="176" formatCode="[$-FC19]d\ mmmm\ yyyy\ &quot;г.&quot;"/>
    <numFmt numFmtId="177" formatCode="dd/mm/yy;@"/>
    <numFmt numFmtId="178" formatCode="#,##0.00_ ;\-#,##0.0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mmm/yyyy"/>
  </numFmts>
  <fonts count="4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 Cyr"/>
      <family val="2"/>
    </font>
    <font>
      <sz val="9"/>
      <color indexed="8"/>
      <name val="Arial Cyr"/>
      <family val="2"/>
    </font>
    <font>
      <sz val="10"/>
      <color indexed="8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Arial Cyr"/>
      <family val="2"/>
    </font>
    <font>
      <sz val="9"/>
      <color theme="1"/>
      <name val="Arial Cyr"/>
      <family val="2"/>
    </font>
    <font>
      <sz val="10"/>
      <color theme="1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9" fillId="0" borderId="10" xfId="0" applyNumberFormat="1" applyFont="1" applyBorder="1" applyAlignment="1">
      <alignment horizontal="center" vertical="center" wrapText="1"/>
    </xf>
    <xf numFmtId="172" fontId="19" fillId="0" borderId="10" xfId="60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172" fontId="20" fillId="0" borderId="12" xfId="60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72" fontId="19" fillId="0" borderId="12" xfId="60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>
      <alignment horizontal="center" vertical="top" wrapText="1"/>
    </xf>
    <xf numFmtId="0" fontId="19" fillId="0" borderId="1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9" fillId="0" borderId="13" xfId="0" applyNumberFormat="1" applyFont="1" applyFill="1" applyBorder="1" applyAlignment="1">
      <alignment horizontal="center" vertical="top" wrapText="1"/>
    </xf>
    <xf numFmtId="0" fontId="19" fillId="0" borderId="14" xfId="0" applyNumberFormat="1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9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21" fillId="24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14" xfId="0" applyFont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9" fillId="0" borderId="10" xfId="60" applyNumberFormat="1" applyFont="1" applyFill="1" applyBorder="1" applyAlignment="1" applyProtection="1">
      <alignment horizontal="center" vertical="center" wrapText="1"/>
      <protection/>
    </xf>
    <xf numFmtId="0" fontId="36" fillId="25" borderId="10" xfId="0" applyNumberFormat="1" applyFont="1" applyFill="1" applyBorder="1" applyAlignment="1">
      <alignment horizontal="center" vertical="center" wrapText="1"/>
    </xf>
    <xf numFmtId="14" fontId="36" fillId="25" borderId="10" xfId="0" applyNumberFormat="1" applyFont="1" applyFill="1" applyBorder="1" applyAlignment="1">
      <alignment horizontal="center" vertical="center" wrapText="1"/>
    </xf>
    <xf numFmtId="4" fontId="36" fillId="25" borderId="10" xfId="60" applyNumberFormat="1" applyFont="1" applyFill="1" applyBorder="1" applyAlignment="1" applyProtection="1">
      <alignment horizontal="center" vertical="center" wrapText="1"/>
      <protection/>
    </xf>
    <xf numFmtId="0" fontId="37" fillId="25" borderId="10" xfId="0" applyFont="1" applyFill="1" applyBorder="1" applyAlignment="1">
      <alignment/>
    </xf>
    <xf numFmtId="4" fontId="36" fillId="25" borderId="10" xfId="0" applyNumberFormat="1" applyFont="1" applyFill="1" applyBorder="1" applyAlignment="1">
      <alignment horizontal="center" vertical="center" wrapText="1"/>
    </xf>
    <xf numFmtId="0" fontId="36" fillId="25" borderId="11" xfId="0" applyFont="1" applyFill="1" applyBorder="1" applyAlignment="1">
      <alignment horizontal="center" vertical="center" wrapText="1"/>
    </xf>
    <xf numFmtId="0" fontId="38" fillId="25" borderId="10" xfId="60" applyNumberFormat="1" applyFont="1" applyFill="1" applyBorder="1" applyAlignment="1" applyProtection="1">
      <alignment horizontal="center" vertical="center" wrapText="1"/>
      <protection/>
    </xf>
    <xf numFmtId="0" fontId="39" fillId="25" borderId="0" xfId="0" applyFont="1" applyFill="1" applyAlignment="1">
      <alignment/>
    </xf>
    <xf numFmtId="0" fontId="37" fillId="25" borderId="11" xfId="0" applyFont="1" applyFill="1" applyBorder="1" applyAlignment="1">
      <alignment/>
    </xf>
    <xf numFmtId="0" fontId="36" fillId="25" borderId="14" xfId="0" applyFont="1" applyFill="1" applyBorder="1" applyAlignment="1">
      <alignment horizontal="center" vertical="center"/>
    </xf>
    <xf numFmtId="0" fontId="38" fillId="25" borderId="14" xfId="0" applyFont="1" applyFill="1" applyBorder="1" applyAlignment="1">
      <alignment horizontal="center" vertical="center" wrapText="1"/>
    </xf>
    <xf numFmtId="0" fontId="40" fillId="25" borderId="14" xfId="0" applyFont="1" applyFill="1" applyBorder="1" applyAlignment="1">
      <alignment horizontal="center" vertical="center"/>
    </xf>
    <xf numFmtId="0" fontId="38" fillId="25" borderId="10" xfId="0" applyFont="1" applyFill="1" applyBorder="1" applyAlignment="1">
      <alignment horizontal="center" vertical="center" wrapText="1"/>
    </xf>
    <xf numFmtId="14" fontId="38" fillId="25" borderId="10" xfId="0" applyNumberFormat="1" applyFont="1" applyFill="1" applyBorder="1" applyAlignment="1">
      <alignment horizontal="center" vertical="center" wrapText="1"/>
    </xf>
    <xf numFmtId="4" fontId="38" fillId="25" borderId="10" xfId="0" applyNumberFormat="1" applyFont="1" applyFill="1" applyBorder="1" applyAlignment="1">
      <alignment horizontal="center" vertical="center" wrapText="1"/>
    </xf>
    <xf numFmtId="0" fontId="38" fillId="25" borderId="10" xfId="0" applyNumberFormat="1" applyFont="1" applyFill="1" applyBorder="1" applyAlignment="1">
      <alignment horizontal="center" vertical="center" wrapText="1"/>
    </xf>
    <xf numFmtId="14" fontId="38" fillId="25" borderId="14" xfId="0" applyNumberFormat="1" applyFont="1" applyFill="1" applyBorder="1" applyAlignment="1">
      <alignment horizontal="center" vertical="center" wrapText="1"/>
    </xf>
    <xf numFmtId="14" fontId="38" fillId="25" borderId="14" xfId="0" applyNumberFormat="1" applyFont="1" applyFill="1" applyBorder="1" applyAlignment="1">
      <alignment horizontal="center"/>
    </xf>
    <xf numFmtId="0" fontId="37" fillId="25" borderId="16" xfId="0" applyFont="1" applyFill="1" applyBorder="1" applyAlignment="1">
      <alignment/>
    </xf>
    <xf numFmtId="4" fontId="0" fillId="26" borderId="0" xfId="0" applyNumberFormat="1" applyFill="1" applyAlignment="1">
      <alignment/>
    </xf>
    <xf numFmtId="0" fontId="0" fillId="26" borderId="0" xfId="0" applyFill="1" applyAlignment="1">
      <alignment/>
    </xf>
    <xf numFmtId="14" fontId="36" fillId="25" borderId="11" xfId="0" applyNumberFormat="1" applyFont="1" applyFill="1" applyBorder="1" applyAlignment="1">
      <alignment horizontal="center" vertical="center" wrapText="1"/>
    </xf>
    <xf numFmtId="0" fontId="36" fillId="25" borderId="11" xfId="0" applyNumberFormat="1" applyFont="1" applyFill="1" applyBorder="1" applyAlignment="1">
      <alignment horizontal="center" vertical="center" wrapText="1"/>
    </xf>
    <xf numFmtId="4" fontId="36" fillId="25" borderId="11" xfId="60" applyNumberFormat="1" applyFont="1" applyFill="1" applyBorder="1" applyAlignment="1" applyProtection="1">
      <alignment horizontal="center" vertical="center" wrapText="1"/>
      <protection/>
    </xf>
    <xf numFmtId="4" fontId="36" fillId="25" borderId="11" xfId="0" applyNumberFormat="1" applyFont="1" applyFill="1" applyBorder="1" applyAlignment="1">
      <alignment horizontal="center" vertical="center" wrapText="1"/>
    </xf>
    <xf numFmtId="0" fontId="36" fillId="25" borderId="14" xfId="0" applyNumberFormat="1" applyFont="1" applyFill="1" applyBorder="1" applyAlignment="1">
      <alignment horizontal="center" vertical="center" wrapText="1"/>
    </xf>
    <xf numFmtId="4" fontId="36" fillId="25" borderId="14" xfId="0" applyNumberFormat="1" applyFont="1" applyFill="1" applyBorder="1" applyAlignment="1">
      <alignment horizontal="center" vertical="center" wrapText="1"/>
    </xf>
    <xf numFmtId="14" fontId="36" fillId="25" borderId="14" xfId="0" applyNumberFormat="1" applyFont="1" applyFill="1" applyBorder="1" applyAlignment="1">
      <alignment horizontal="center" vertical="center" wrapText="1"/>
    </xf>
    <xf numFmtId="0" fontId="36" fillId="25" borderId="14" xfId="0" applyFont="1" applyFill="1" applyBorder="1" applyAlignment="1">
      <alignment horizontal="center" vertical="center" wrapText="1"/>
    </xf>
    <xf numFmtId="14" fontId="0" fillId="25" borderId="14" xfId="0" applyNumberFormat="1" applyFill="1" applyBorder="1" applyAlignment="1">
      <alignment/>
    </xf>
    <xf numFmtId="0" fontId="0" fillId="25" borderId="14" xfId="0" applyFill="1" applyBorder="1" applyAlignment="1">
      <alignment wrapText="1"/>
    </xf>
    <xf numFmtId="0" fontId="0" fillId="25" borderId="14" xfId="0" applyFill="1" applyBorder="1" applyAlignment="1">
      <alignment/>
    </xf>
    <xf numFmtId="0" fontId="36" fillId="25" borderId="17" xfId="0" applyNumberFormat="1" applyFont="1" applyFill="1" applyBorder="1" applyAlignment="1">
      <alignment horizontal="center" vertical="center" wrapText="1"/>
    </xf>
    <xf numFmtId="14" fontId="0" fillId="25" borderId="15" xfId="0" applyNumberFormat="1" applyFill="1" applyBorder="1" applyAlignment="1">
      <alignment/>
    </xf>
    <xf numFmtId="0" fontId="36" fillId="25" borderId="10" xfId="0" applyFont="1" applyFill="1" applyBorder="1" applyAlignment="1">
      <alignment horizontal="center" vertical="center" wrapText="1"/>
    </xf>
    <xf numFmtId="14" fontId="41" fillId="25" borderId="14" xfId="0" applyNumberFormat="1" applyFont="1" applyFill="1" applyBorder="1" applyAlignment="1">
      <alignment horizontal="center" wrapText="1"/>
    </xf>
    <xf numFmtId="2" fontId="36" fillId="25" borderId="10" xfId="0" applyNumberFormat="1" applyFont="1" applyFill="1" applyBorder="1" applyAlignment="1">
      <alignment horizontal="center" vertical="center" wrapText="1"/>
    </xf>
    <xf numFmtId="2" fontId="36" fillId="25" borderId="11" xfId="0" applyNumberFormat="1" applyFont="1" applyFill="1" applyBorder="1" applyAlignment="1">
      <alignment horizontal="center" vertical="center" wrapText="1"/>
    </xf>
    <xf numFmtId="0" fontId="38" fillId="25" borderId="11" xfId="0" applyNumberFormat="1" applyFont="1" applyFill="1" applyBorder="1" applyAlignment="1">
      <alignment wrapText="1"/>
    </xf>
    <xf numFmtId="0" fontId="36" fillId="25" borderId="15" xfId="0" applyFont="1" applyFill="1" applyBorder="1" applyAlignment="1">
      <alignment horizontal="center" vertical="center" wrapText="1"/>
    </xf>
    <xf numFmtId="14" fontId="36" fillId="25" borderId="15" xfId="0" applyNumberFormat="1" applyFont="1" applyFill="1" applyBorder="1" applyAlignment="1">
      <alignment horizontal="center" vertical="center" wrapText="1"/>
    </xf>
    <xf numFmtId="2" fontId="36" fillId="25" borderId="15" xfId="0" applyNumberFormat="1" applyFont="1" applyFill="1" applyBorder="1" applyAlignment="1">
      <alignment horizontal="center" vertical="center" wrapText="1"/>
    </xf>
    <xf numFmtId="0" fontId="38" fillId="25" borderId="15" xfId="0" applyNumberFormat="1" applyFont="1" applyFill="1" applyBorder="1" applyAlignment="1">
      <alignment wrapText="1"/>
    </xf>
    <xf numFmtId="2" fontId="36" fillId="25" borderId="14" xfId="0" applyNumberFormat="1" applyFont="1" applyFill="1" applyBorder="1" applyAlignment="1">
      <alignment horizontal="center" vertical="center" wrapText="1"/>
    </xf>
    <xf numFmtId="0" fontId="38" fillId="25" borderId="14" xfId="0" applyNumberFormat="1" applyFont="1" applyFill="1" applyBorder="1" applyAlignment="1">
      <alignment wrapText="1"/>
    </xf>
    <xf numFmtId="2" fontId="0" fillId="25" borderId="14" xfId="0" applyNumberFormat="1" applyFill="1" applyBorder="1" applyAlignment="1">
      <alignment/>
    </xf>
    <xf numFmtId="0" fontId="0" fillId="25" borderId="15" xfId="0" applyFill="1" applyBorder="1" applyAlignment="1">
      <alignment/>
    </xf>
    <xf numFmtId="2" fontId="0" fillId="25" borderId="15" xfId="0" applyNumberFormat="1" applyFill="1" applyBorder="1" applyAlignment="1">
      <alignment/>
    </xf>
    <xf numFmtId="2" fontId="0" fillId="25" borderId="14" xfId="0" applyNumberFormat="1" applyFill="1" applyBorder="1" applyAlignment="1">
      <alignment wrapText="1"/>
    </xf>
    <xf numFmtId="0" fontId="36" fillId="26" borderId="10" xfId="0" applyNumberFormat="1" applyFont="1" applyFill="1" applyBorder="1" applyAlignment="1">
      <alignment horizontal="center" vertical="center" wrapText="1"/>
    </xf>
    <xf numFmtId="14" fontId="36" fillId="26" borderId="10" xfId="0" applyNumberFormat="1" applyFont="1" applyFill="1" applyBorder="1" applyAlignment="1">
      <alignment horizontal="center" vertical="center" wrapText="1"/>
    </xf>
    <xf numFmtId="4" fontId="36" fillId="26" borderId="10" xfId="0" applyNumberFormat="1" applyFont="1" applyFill="1" applyBorder="1" applyAlignment="1">
      <alignment horizontal="center" vertical="center" wrapText="1"/>
    </xf>
    <xf numFmtId="173" fontId="36" fillId="26" borderId="18" xfId="0" applyNumberFormat="1" applyFont="1" applyFill="1" applyBorder="1" applyAlignment="1">
      <alignment horizontal="center" vertical="center" wrapText="1"/>
    </xf>
    <xf numFmtId="0" fontId="36" fillId="26" borderId="18" xfId="0" applyFont="1" applyFill="1" applyBorder="1" applyAlignment="1">
      <alignment horizontal="center" vertical="center" wrapText="1"/>
    </xf>
    <xf numFmtId="177" fontId="36" fillId="26" borderId="18" xfId="0" applyNumberFormat="1" applyFont="1" applyFill="1" applyBorder="1" applyAlignment="1">
      <alignment horizontal="center" vertical="center" wrapText="1"/>
    </xf>
    <xf numFmtId="0" fontId="36" fillId="26" borderId="11" xfId="0" applyFont="1" applyFill="1" applyBorder="1" applyAlignment="1">
      <alignment horizontal="center" vertical="center" wrapText="1"/>
    </xf>
    <xf numFmtId="4" fontId="36" fillId="26" borderId="10" xfId="60" applyNumberFormat="1" applyFont="1" applyFill="1" applyBorder="1" applyAlignment="1" applyProtection="1">
      <alignment horizontal="center" vertical="center" wrapText="1"/>
      <protection/>
    </xf>
    <xf numFmtId="0" fontId="36" fillId="26" borderId="10" xfId="60" applyNumberFormat="1" applyFont="1" applyFill="1" applyBorder="1" applyAlignment="1" applyProtection="1">
      <alignment horizontal="center" vertical="center" wrapText="1"/>
      <protection/>
    </xf>
    <xf numFmtId="0" fontId="38" fillId="26" borderId="10" xfId="60" applyNumberFormat="1" applyFont="1" applyFill="1" applyBorder="1" applyAlignment="1" applyProtection="1">
      <alignment horizontal="center" vertical="center" wrapText="1"/>
      <protection/>
    </xf>
    <xf numFmtId="14" fontId="36" fillId="26" borderId="18" xfId="0" applyNumberFormat="1" applyFont="1" applyFill="1" applyBorder="1" applyAlignment="1">
      <alignment horizontal="center" vertical="center" wrapText="1"/>
    </xf>
    <xf numFmtId="0" fontId="36" fillId="26" borderId="18" xfId="0" applyNumberFormat="1" applyFont="1" applyFill="1" applyBorder="1" applyAlignment="1">
      <alignment horizontal="center" vertical="center" wrapText="1"/>
    </xf>
    <xf numFmtId="4" fontId="36" fillId="26" borderId="18" xfId="0" applyNumberFormat="1" applyFont="1" applyFill="1" applyBorder="1" applyAlignment="1">
      <alignment horizontal="center" vertical="center" wrapText="1"/>
    </xf>
    <xf numFmtId="172" fontId="36" fillId="26" borderId="10" xfId="60" applyFont="1" applyFill="1" applyBorder="1" applyAlignment="1" applyProtection="1">
      <alignment horizontal="center" vertical="center" wrapText="1"/>
      <protection/>
    </xf>
    <xf numFmtId="14" fontId="25" fillId="26" borderId="14" xfId="0" applyNumberFormat="1" applyFont="1" applyFill="1" applyBorder="1" applyAlignment="1">
      <alignment horizontal="center" vertical="center"/>
    </xf>
    <xf numFmtId="0" fontId="25" fillId="26" borderId="14" xfId="0" applyFont="1" applyFill="1" applyBorder="1" applyAlignment="1">
      <alignment horizontal="center" vertical="center" wrapText="1"/>
    </xf>
    <xf numFmtId="14" fontId="25" fillId="26" borderId="14" xfId="0" applyNumberFormat="1" applyFont="1" applyFill="1" applyBorder="1" applyAlignment="1">
      <alignment horizontal="center" vertical="center" wrapText="1"/>
    </xf>
    <xf numFmtId="2" fontId="25" fillId="26" borderId="14" xfId="0" applyNumberFormat="1" applyFont="1" applyFill="1" applyBorder="1" applyAlignment="1">
      <alignment horizontal="center" vertical="center"/>
    </xf>
    <xf numFmtId="0" fontId="25" fillId="26" borderId="14" xfId="0" applyFont="1" applyFill="1" applyBorder="1" applyAlignment="1">
      <alignment horizontal="center" vertical="center"/>
    </xf>
    <xf numFmtId="0" fontId="20" fillId="26" borderId="14" xfId="0" applyFont="1" applyFill="1" applyBorder="1" applyAlignment="1">
      <alignment horizontal="center" vertical="center"/>
    </xf>
    <xf numFmtId="14" fontId="36" fillId="26" borderId="11" xfId="0" applyNumberFormat="1" applyFont="1" applyFill="1" applyBorder="1" applyAlignment="1">
      <alignment horizontal="center" vertical="center" wrapText="1"/>
    </xf>
    <xf numFmtId="0" fontId="36" fillId="26" borderId="11" xfId="0" applyNumberFormat="1" applyFont="1" applyFill="1" applyBorder="1" applyAlignment="1">
      <alignment horizontal="center" vertical="center" wrapText="1"/>
    </xf>
    <xf numFmtId="4" fontId="36" fillId="26" borderId="11" xfId="0" applyNumberFormat="1" applyFont="1" applyFill="1" applyBorder="1" applyAlignment="1">
      <alignment horizontal="center" vertical="center" wrapText="1"/>
    </xf>
    <xf numFmtId="14" fontId="36" fillId="26" borderId="14" xfId="0" applyNumberFormat="1" applyFont="1" applyFill="1" applyBorder="1" applyAlignment="1">
      <alignment horizontal="center" vertical="center"/>
    </xf>
    <xf numFmtId="0" fontId="36" fillId="26" borderId="14" xfId="0" applyNumberFormat="1" applyFont="1" applyFill="1" applyBorder="1" applyAlignment="1">
      <alignment horizontal="center" vertical="center" wrapText="1"/>
    </xf>
    <xf numFmtId="4" fontId="36" fillId="26" borderId="14" xfId="0" applyNumberFormat="1" applyFont="1" applyFill="1" applyBorder="1" applyAlignment="1">
      <alignment horizontal="center" vertical="center" wrapText="1"/>
    </xf>
    <xf numFmtId="0" fontId="36" fillId="26" borderId="14" xfId="0" applyFont="1" applyFill="1" applyBorder="1" applyAlignment="1">
      <alignment horizontal="center" vertical="center"/>
    </xf>
    <xf numFmtId="14" fontId="36" fillId="26" borderId="14" xfId="0" applyNumberFormat="1" applyFont="1" applyFill="1" applyBorder="1" applyAlignment="1">
      <alignment horizontal="center" vertical="center" wrapText="1"/>
    </xf>
    <xf numFmtId="0" fontId="36" fillId="26" borderId="14" xfId="0" applyFont="1" applyFill="1" applyBorder="1" applyAlignment="1">
      <alignment horizontal="center" vertical="center" wrapText="1"/>
    </xf>
    <xf numFmtId="0" fontId="38" fillId="26" borderId="10" xfId="0" applyFont="1" applyFill="1" applyBorder="1" applyAlignment="1">
      <alignment horizontal="center" vertical="center" wrapText="1"/>
    </xf>
    <xf numFmtId="14" fontId="38" fillId="26" borderId="10" xfId="0" applyNumberFormat="1" applyFont="1" applyFill="1" applyBorder="1" applyAlignment="1">
      <alignment horizontal="center" vertical="center" wrapText="1"/>
    </xf>
    <xf numFmtId="4" fontId="38" fillId="26" borderId="10" xfId="0" applyNumberFormat="1" applyFont="1" applyFill="1" applyBorder="1" applyAlignment="1">
      <alignment horizontal="center" vertical="center" wrapText="1"/>
    </xf>
    <xf numFmtId="14" fontId="0" fillId="26" borderId="14" xfId="0" applyNumberFormat="1" applyFill="1" applyBorder="1" applyAlignment="1">
      <alignment/>
    </xf>
    <xf numFmtId="0" fontId="36" fillId="26" borderId="19" xfId="0" applyNumberFormat="1" applyFont="1" applyFill="1" applyBorder="1" applyAlignment="1">
      <alignment horizontal="center" vertical="center" wrapText="1"/>
    </xf>
    <xf numFmtId="14" fontId="36" fillId="26" borderId="19" xfId="0" applyNumberFormat="1" applyFont="1" applyFill="1" applyBorder="1" applyAlignment="1">
      <alignment horizontal="center" vertical="center" wrapText="1"/>
    </xf>
    <xf numFmtId="4" fontId="36" fillId="26" borderId="19" xfId="60" applyNumberFormat="1" applyFont="1" applyFill="1" applyBorder="1" applyAlignment="1" applyProtection="1">
      <alignment horizontal="center" vertical="center" wrapText="1"/>
      <protection/>
    </xf>
    <xf numFmtId="4" fontId="36" fillId="26" borderId="19" xfId="0" applyNumberFormat="1" applyFont="1" applyFill="1" applyBorder="1" applyAlignment="1">
      <alignment horizontal="center" vertical="center" wrapText="1"/>
    </xf>
    <xf numFmtId="0" fontId="36" fillId="26" borderId="17" xfId="0" applyNumberFormat="1" applyFont="1" applyFill="1" applyBorder="1" applyAlignment="1">
      <alignment horizontal="center" vertical="center" wrapText="1"/>
    </xf>
    <xf numFmtId="0" fontId="38" fillId="26" borderId="20" xfId="0" applyFont="1" applyFill="1" applyBorder="1" applyAlignment="1">
      <alignment horizontal="center" vertical="center" wrapText="1"/>
    </xf>
    <xf numFmtId="14" fontId="0" fillId="26" borderId="14" xfId="0" applyNumberFormat="1" applyFill="1" applyBorder="1" applyAlignment="1">
      <alignment horizontal="center" vertical="center"/>
    </xf>
    <xf numFmtId="0" fontId="0" fillId="26" borderId="14" xfId="0" applyFill="1" applyBorder="1" applyAlignment="1">
      <alignment horizontal="center" vertical="center"/>
    </xf>
    <xf numFmtId="14" fontId="38" fillId="26" borderId="18" xfId="0" applyNumberFormat="1" applyFont="1" applyFill="1" applyBorder="1" applyAlignment="1">
      <alignment horizontal="center" vertical="center" wrapText="1"/>
    </xf>
    <xf numFmtId="0" fontId="36" fillId="26" borderId="21" xfId="0" applyNumberFormat="1" applyFont="1" applyFill="1" applyBorder="1" applyAlignment="1">
      <alignment horizontal="center" vertical="center" wrapText="1"/>
    </xf>
    <xf numFmtId="14" fontId="36" fillId="26" borderId="21" xfId="0" applyNumberFormat="1" applyFont="1" applyFill="1" applyBorder="1" applyAlignment="1">
      <alignment horizontal="center" vertical="center"/>
    </xf>
    <xf numFmtId="4" fontId="36" fillId="26" borderId="21" xfId="0" applyNumberFormat="1" applyFont="1" applyFill="1" applyBorder="1" applyAlignment="1">
      <alignment horizontal="center" vertical="center" wrapText="1"/>
    </xf>
    <xf numFmtId="0" fontId="36" fillId="26" borderId="21" xfId="0" applyFont="1" applyFill="1" applyBorder="1" applyAlignment="1">
      <alignment horizontal="center" vertical="center"/>
    </xf>
    <xf numFmtId="14" fontId="38" fillId="26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center" vertical="center" wrapText="1"/>
    </xf>
    <xf numFmtId="0" fontId="38" fillId="26" borderId="11" xfId="0" applyNumberFormat="1" applyFont="1" applyFill="1" applyBorder="1" applyAlignment="1">
      <alignment horizontal="center" vertical="center" wrapText="1"/>
    </xf>
    <xf numFmtId="4" fontId="38" fillId="26" borderId="10" xfId="60" applyNumberFormat="1" applyFont="1" applyFill="1" applyBorder="1" applyAlignment="1" applyProtection="1">
      <alignment horizontal="center" vertical="center"/>
      <protection/>
    </xf>
    <xf numFmtId="0" fontId="38" fillId="26" borderId="10" xfId="0" applyNumberFormat="1" applyFont="1" applyFill="1" applyBorder="1" applyAlignment="1">
      <alignment horizontal="center" vertical="center" wrapText="1"/>
    </xf>
    <xf numFmtId="0" fontId="41" fillId="26" borderId="10" xfId="0" applyFont="1" applyFill="1" applyBorder="1" applyAlignment="1">
      <alignment horizontal="center" vertical="center" wrapText="1"/>
    </xf>
    <xf numFmtId="0" fontId="36" fillId="26" borderId="10" xfId="0" applyFont="1" applyFill="1" applyBorder="1" applyAlignment="1">
      <alignment horizontal="center" vertical="center" wrapText="1"/>
    </xf>
    <xf numFmtId="14" fontId="41" fillId="26" borderId="10" xfId="0" applyNumberFormat="1" applyFont="1" applyFill="1" applyBorder="1" applyAlignment="1">
      <alignment vertical="center" wrapText="1"/>
    </xf>
    <xf numFmtId="178" fontId="38" fillId="26" borderId="10" xfId="60" applyNumberFormat="1" applyFont="1" applyFill="1" applyBorder="1" applyAlignment="1" applyProtection="1">
      <alignment horizontal="center" vertical="center" wrapText="1"/>
      <protection/>
    </xf>
    <xf numFmtId="172" fontId="38" fillId="26" borderId="10" xfId="60" applyFont="1" applyFill="1" applyBorder="1" applyAlignment="1" applyProtection="1">
      <alignment horizontal="center" vertical="center" wrapText="1"/>
      <protection/>
    </xf>
    <xf numFmtId="14" fontId="38" fillId="26" borderId="14" xfId="0" applyNumberFormat="1" applyFont="1" applyFill="1" applyBorder="1" applyAlignment="1">
      <alignment horizontal="center" vertical="center" wrapText="1"/>
    </xf>
    <xf numFmtId="0" fontId="38" fillId="26" borderId="14" xfId="0" applyFont="1" applyFill="1" applyBorder="1" applyAlignment="1">
      <alignment horizontal="center" vertical="center" wrapText="1"/>
    </xf>
    <xf numFmtId="4" fontId="38" fillId="26" borderId="14" xfId="0" applyNumberFormat="1" applyFont="1" applyFill="1" applyBorder="1" applyAlignment="1">
      <alignment horizontal="center" vertical="center" wrapText="1"/>
    </xf>
    <xf numFmtId="0" fontId="38" fillId="26" borderId="14" xfId="0" applyNumberFormat="1" applyFont="1" applyFill="1" applyBorder="1" applyAlignment="1">
      <alignment horizontal="center" vertical="center" wrapText="1"/>
    </xf>
    <xf numFmtId="0" fontId="36" fillId="25" borderId="18" xfId="0" applyNumberFormat="1" applyFont="1" applyFill="1" applyBorder="1" applyAlignment="1">
      <alignment horizontal="center" vertical="center" wrapText="1"/>
    </xf>
    <xf numFmtId="14" fontId="38" fillId="26" borderId="15" xfId="0" applyNumberFormat="1" applyFont="1" applyFill="1" applyBorder="1" applyAlignment="1">
      <alignment horizontal="center" vertical="center"/>
    </xf>
    <xf numFmtId="0" fontId="38" fillId="26" borderId="15" xfId="0" applyFont="1" applyFill="1" applyBorder="1" applyAlignment="1">
      <alignment horizontal="center" vertical="center" wrapText="1"/>
    </xf>
    <xf numFmtId="4" fontId="38" fillId="26" borderId="15" xfId="0" applyNumberFormat="1" applyFont="1" applyFill="1" applyBorder="1" applyAlignment="1">
      <alignment horizontal="center" vertical="center"/>
    </xf>
    <xf numFmtId="14" fontId="38" fillId="26" borderId="14" xfId="0" applyNumberFormat="1" applyFont="1" applyFill="1" applyBorder="1" applyAlignment="1">
      <alignment horizontal="center" vertical="center"/>
    </xf>
    <xf numFmtId="4" fontId="38" fillId="26" borderId="14" xfId="0" applyNumberFormat="1" applyFont="1" applyFill="1" applyBorder="1" applyAlignment="1">
      <alignment horizontal="center" vertical="center"/>
    </xf>
    <xf numFmtId="4" fontId="38" fillId="26" borderId="20" xfId="0" applyNumberFormat="1" applyFont="1" applyFill="1" applyBorder="1" applyAlignment="1">
      <alignment horizontal="center" vertical="center" wrapText="1"/>
    </xf>
    <xf numFmtId="0" fontId="36" fillId="26" borderId="22" xfId="0" applyFont="1" applyFill="1" applyBorder="1" applyAlignment="1">
      <alignment horizontal="center" vertical="center" wrapText="1"/>
    </xf>
    <xf numFmtId="4" fontId="23" fillId="0" borderId="0" xfId="0" applyNumberFormat="1" applyFont="1" applyFill="1" applyAlignment="1">
      <alignment/>
    </xf>
    <xf numFmtId="14" fontId="41" fillId="26" borderId="14" xfId="0" applyNumberFormat="1" applyFont="1" applyFill="1" applyBorder="1" applyAlignment="1">
      <alignment horizontal="center" vertical="center" wrapText="1"/>
    </xf>
    <xf numFmtId="4" fontId="38" fillId="26" borderId="23" xfId="0" applyNumberFormat="1" applyFont="1" applyFill="1" applyBorder="1" applyAlignment="1">
      <alignment horizontal="center" vertical="center" wrapText="1"/>
    </xf>
    <xf numFmtId="0" fontId="38" fillId="26" borderId="23" xfId="0" applyNumberFormat="1" applyFont="1" applyFill="1" applyBorder="1" applyAlignment="1">
      <alignment horizontal="center" vertical="center" wrapText="1"/>
    </xf>
    <xf numFmtId="0" fontId="41" fillId="26" borderId="14" xfId="0" applyFont="1" applyFill="1" applyBorder="1" applyAlignment="1">
      <alignment horizontal="center" vertical="center" wrapText="1"/>
    </xf>
    <xf numFmtId="4" fontId="41" fillId="26" borderId="14" xfId="0" applyNumberFormat="1" applyFont="1" applyFill="1" applyBorder="1" applyAlignment="1">
      <alignment horizontal="center" vertical="center" wrapText="1"/>
    </xf>
    <xf numFmtId="14" fontId="41" fillId="26" borderId="14" xfId="0" applyNumberFormat="1" applyFont="1" applyFill="1" applyBorder="1" applyAlignment="1">
      <alignment horizontal="center" wrapText="1"/>
    </xf>
    <xf numFmtId="0" fontId="41" fillId="26" borderId="14" xfId="0" applyFont="1" applyFill="1" applyBorder="1" applyAlignment="1">
      <alignment horizontal="center" wrapText="1"/>
    </xf>
    <xf numFmtId="4" fontId="41" fillId="26" borderId="14" xfId="0" applyNumberFormat="1" applyFont="1" applyFill="1" applyBorder="1" applyAlignment="1">
      <alignment horizontal="center" wrapText="1"/>
    </xf>
    <xf numFmtId="0" fontId="38" fillId="25" borderId="15" xfId="0" applyNumberFormat="1" applyFont="1" applyFill="1" applyBorder="1" applyAlignment="1">
      <alignment horizontal="center" vertical="center" wrapText="1"/>
    </xf>
    <xf numFmtId="14" fontId="36" fillId="25" borderId="14" xfId="0" applyNumberFormat="1" applyFont="1" applyFill="1" applyBorder="1" applyAlignment="1">
      <alignment horizontal="center" vertical="center"/>
    </xf>
    <xf numFmtId="0" fontId="38" fillId="26" borderId="15" xfId="0" applyNumberFormat="1" applyFont="1" applyFill="1" applyBorder="1" applyAlignment="1">
      <alignment horizontal="center" vertical="center" wrapText="1"/>
    </xf>
    <xf numFmtId="14" fontId="38" fillId="26" borderId="15" xfId="0" applyNumberFormat="1" applyFont="1" applyFill="1" applyBorder="1" applyAlignment="1">
      <alignment horizontal="center"/>
    </xf>
    <xf numFmtId="0" fontId="36" fillId="26" borderId="15" xfId="0" applyNumberFormat="1" applyFont="1" applyFill="1" applyBorder="1" applyAlignment="1">
      <alignment horizontal="center" vertical="center" wrapText="1"/>
    </xf>
    <xf numFmtId="14" fontId="36" fillId="26" borderId="24" xfId="0" applyNumberFormat="1" applyFont="1" applyFill="1" applyBorder="1" applyAlignment="1">
      <alignment horizontal="center" vertical="center"/>
    </xf>
    <xf numFmtId="0" fontId="36" fillId="26" borderId="24" xfId="0" applyNumberFormat="1" applyFont="1" applyFill="1" applyBorder="1" applyAlignment="1">
      <alignment horizontal="center" vertical="center" wrapText="1"/>
    </xf>
    <xf numFmtId="0" fontId="36" fillId="26" borderId="12" xfId="0" applyNumberFormat="1" applyFont="1" applyFill="1" applyBorder="1" applyAlignment="1">
      <alignment horizontal="center" vertical="center" wrapText="1"/>
    </xf>
    <xf numFmtId="4" fontId="36" fillId="26" borderId="24" xfId="0" applyNumberFormat="1" applyFont="1" applyFill="1" applyBorder="1" applyAlignment="1">
      <alignment horizontal="center" vertical="center" wrapText="1"/>
    </xf>
    <xf numFmtId="0" fontId="36" fillId="26" borderId="24" xfId="0" applyFont="1" applyFill="1" applyBorder="1" applyAlignment="1">
      <alignment horizontal="center" vertical="center"/>
    </xf>
    <xf numFmtId="14" fontId="41" fillId="26" borderId="15" xfId="0" applyNumberFormat="1" applyFont="1" applyFill="1" applyBorder="1" applyAlignment="1">
      <alignment horizontal="center" wrapText="1"/>
    </xf>
    <xf numFmtId="0" fontId="41" fillId="26" borderId="15" xfId="0" applyFont="1" applyFill="1" applyBorder="1" applyAlignment="1">
      <alignment horizontal="center" wrapText="1"/>
    </xf>
    <xf numFmtId="4" fontId="41" fillId="26" borderId="15" xfId="0" applyNumberFormat="1" applyFont="1" applyFill="1" applyBorder="1" applyAlignment="1">
      <alignment horizontal="center" wrapText="1"/>
    </xf>
    <xf numFmtId="0" fontId="38" fillId="26" borderId="15" xfId="0" applyFont="1" applyFill="1" applyBorder="1" applyAlignment="1">
      <alignment horizontal="center" wrapText="1"/>
    </xf>
    <xf numFmtId="14" fontId="38" fillId="26" borderId="14" xfId="0" applyNumberFormat="1" applyFont="1" applyFill="1" applyBorder="1" applyAlignment="1">
      <alignment horizontal="center"/>
    </xf>
    <xf numFmtId="0" fontId="38" fillId="26" borderId="14" xfId="0" applyFont="1" applyFill="1" applyBorder="1" applyAlignment="1">
      <alignment horizontal="center" wrapText="1"/>
    </xf>
    <xf numFmtId="4" fontId="38" fillId="26" borderId="14" xfId="0" applyNumberFormat="1" applyFont="1" applyFill="1" applyBorder="1" applyAlignment="1">
      <alignment horizontal="center" wrapText="1"/>
    </xf>
    <xf numFmtId="4" fontId="38" fillId="26" borderId="14" xfId="0" applyNumberFormat="1" applyFont="1" applyFill="1" applyBorder="1" applyAlignment="1">
      <alignment horizontal="center"/>
    </xf>
    <xf numFmtId="14" fontId="0" fillId="26" borderId="14" xfId="0" applyNumberFormat="1" applyFill="1" applyBorder="1" applyAlignment="1">
      <alignment wrapText="1"/>
    </xf>
    <xf numFmtId="0" fontId="0" fillId="26" borderId="14" xfId="0" applyFill="1" applyBorder="1" applyAlignment="1">
      <alignment wrapText="1"/>
    </xf>
    <xf numFmtId="2" fontId="38" fillId="26" borderId="10" xfId="0" applyNumberFormat="1" applyFont="1" applyFill="1" applyBorder="1" applyAlignment="1">
      <alignment horizontal="center" vertical="center" wrapText="1"/>
    </xf>
    <xf numFmtId="2" fontId="36" fillId="26" borderId="10" xfId="0" applyNumberFormat="1" applyFont="1" applyFill="1" applyBorder="1" applyAlignment="1">
      <alignment horizontal="center" vertical="center" wrapText="1"/>
    </xf>
    <xf numFmtId="14" fontId="40" fillId="26" borderId="14" xfId="0" applyNumberFormat="1" applyFont="1" applyFill="1" applyBorder="1" applyAlignment="1">
      <alignment horizontal="center" vertical="center"/>
    </xf>
    <xf numFmtId="0" fontId="40" fillId="26" borderId="1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0">
      <selection activeCell="H12" sqref="H12"/>
    </sheetView>
  </sheetViews>
  <sheetFormatPr defaultColWidth="9.00390625" defaultRowHeight="12.75"/>
  <cols>
    <col min="1" max="1" width="7.75390625" style="0" customWidth="1"/>
    <col min="2" max="2" width="10.875" style="0" customWidth="1"/>
    <col min="3" max="3" width="15.25390625" style="0" customWidth="1"/>
    <col min="4" max="4" width="12.00390625" style="0" customWidth="1"/>
    <col min="5" max="5" width="17.25390625" style="0" customWidth="1"/>
    <col min="6" max="6" width="20.375" style="0" customWidth="1"/>
    <col min="7" max="7" width="10.25390625" style="0" customWidth="1"/>
    <col min="8" max="8" width="11.375" style="0" customWidth="1"/>
    <col min="9" max="9" width="37.25390625" style="0" customWidth="1"/>
    <col min="10" max="10" width="26.875" style="0" customWidth="1"/>
  </cols>
  <sheetData>
    <row r="1" spans="1:10" ht="36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8</v>
      </c>
      <c r="I1" s="4" t="s">
        <v>9</v>
      </c>
      <c r="J1" s="6" t="s">
        <v>11</v>
      </c>
    </row>
    <row r="2" spans="1:10" s="7" customFormat="1" ht="24">
      <c r="A2" s="25" t="s">
        <v>12</v>
      </c>
      <c r="B2" s="26">
        <v>44114</v>
      </c>
      <c r="C2" s="25" t="s">
        <v>29</v>
      </c>
      <c r="D2" s="26">
        <v>44196</v>
      </c>
      <c r="E2" s="25" t="s">
        <v>30</v>
      </c>
      <c r="F2" s="25" t="s">
        <v>31</v>
      </c>
      <c r="G2" s="27">
        <v>20000</v>
      </c>
      <c r="H2" s="27">
        <f>1392+1392+1392+1392+1392+1392+1392+1392+1392+1392</f>
        <v>13920</v>
      </c>
      <c r="I2" s="25" t="s">
        <v>32</v>
      </c>
      <c r="J2" s="28"/>
    </row>
    <row r="3" spans="1:10" s="7" customFormat="1" ht="24">
      <c r="A3" s="25" t="s">
        <v>13</v>
      </c>
      <c r="B3" s="26">
        <v>44114</v>
      </c>
      <c r="C3" s="25" t="s">
        <v>33</v>
      </c>
      <c r="D3" s="26">
        <v>44196</v>
      </c>
      <c r="E3" s="25" t="s">
        <v>34</v>
      </c>
      <c r="F3" s="25" t="s">
        <v>31</v>
      </c>
      <c r="G3" s="29">
        <v>30000</v>
      </c>
      <c r="H3" s="29">
        <f>2627.19+2538.98+2185.1+2233.45+2293.91+2219.42+2251.83+2420.72+2180.49</f>
        <v>20951.090000000004</v>
      </c>
      <c r="I3" s="25" t="s">
        <v>32</v>
      </c>
      <c r="J3" s="28"/>
    </row>
    <row r="4" spans="1:10" s="7" customFormat="1" ht="15">
      <c r="A4" s="25" t="s">
        <v>14</v>
      </c>
      <c r="B4" s="26">
        <v>43859</v>
      </c>
      <c r="C4" s="25" t="s">
        <v>35</v>
      </c>
      <c r="D4" s="26">
        <v>44196</v>
      </c>
      <c r="E4" s="25" t="s">
        <v>36</v>
      </c>
      <c r="F4" s="25" t="s">
        <v>31</v>
      </c>
      <c r="G4" s="29">
        <v>5000</v>
      </c>
      <c r="H4" s="29">
        <f>760+980+600+300</f>
        <v>2640</v>
      </c>
      <c r="I4" s="25" t="s">
        <v>37</v>
      </c>
      <c r="J4" s="28"/>
    </row>
    <row r="5" spans="1:10" s="7" customFormat="1" ht="41.25" customHeight="1">
      <c r="A5" s="25" t="s">
        <v>15</v>
      </c>
      <c r="B5" s="26">
        <v>43859</v>
      </c>
      <c r="C5" s="25" t="s">
        <v>38</v>
      </c>
      <c r="D5" s="26">
        <v>43936</v>
      </c>
      <c r="E5" s="25" t="s">
        <v>39</v>
      </c>
      <c r="F5" s="25" t="s">
        <v>31</v>
      </c>
      <c r="G5" s="27">
        <v>218972.38</v>
      </c>
      <c r="H5" s="29">
        <f>62567.39+62567.39+62567.39</f>
        <v>187702.16999999998</v>
      </c>
      <c r="I5" s="25" t="s">
        <v>40</v>
      </c>
      <c r="J5" s="28"/>
    </row>
    <row r="6" spans="1:10" s="7" customFormat="1" ht="32.25" customHeight="1">
      <c r="A6" s="74" t="s">
        <v>16</v>
      </c>
      <c r="B6" s="75">
        <v>43864</v>
      </c>
      <c r="C6" s="74" t="s">
        <v>41</v>
      </c>
      <c r="D6" s="75">
        <v>44196</v>
      </c>
      <c r="E6" s="74" t="s">
        <v>42</v>
      </c>
      <c r="F6" s="74" t="s">
        <v>31</v>
      </c>
      <c r="G6" s="76">
        <v>1200</v>
      </c>
      <c r="H6" s="76">
        <v>1200</v>
      </c>
      <c r="I6" s="74" t="s">
        <v>43</v>
      </c>
      <c r="J6" s="28"/>
    </row>
    <row r="7" spans="1:10" s="7" customFormat="1" ht="26.25" customHeight="1">
      <c r="A7" s="74" t="s">
        <v>17</v>
      </c>
      <c r="B7" s="77">
        <v>43864</v>
      </c>
      <c r="C7" s="78" t="s">
        <v>44</v>
      </c>
      <c r="D7" s="79">
        <v>43889</v>
      </c>
      <c r="E7" s="80" t="s">
        <v>45</v>
      </c>
      <c r="F7" s="74" t="s">
        <v>31</v>
      </c>
      <c r="G7" s="81">
        <v>18460</v>
      </c>
      <c r="H7" s="82">
        <v>18460</v>
      </c>
      <c r="I7" s="83" t="s">
        <v>46</v>
      </c>
      <c r="J7" s="31"/>
    </row>
    <row r="8" spans="1:10" s="7" customFormat="1" ht="26.25" customHeight="1">
      <c r="A8" s="74" t="s">
        <v>18</v>
      </c>
      <c r="B8" s="77">
        <v>43865</v>
      </c>
      <c r="C8" s="78" t="s">
        <v>47</v>
      </c>
      <c r="D8" s="79">
        <v>43921</v>
      </c>
      <c r="E8" s="80" t="s">
        <v>48</v>
      </c>
      <c r="F8" s="74" t="s">
        <v>31</v>
      </c>
      <c r="G8" s="81">
        <v>85500</v>
      </c>
      <c r="H8" s="87">
        <v>85500</v>
      </c>
      <c r="I8" s="83" t="s">
        <v>49</v>
      </c>
      <c r="J8" s="31"/>
    </row>
    <row r="9" spans="1:10" s="7" customFormat="1" ht="31.5" customHeight="1">
      <c r="A9" s="74" t="s">
        <v>19</v>
      </c>
      <c r="B9" s="84">
        <v>43871</v>
      </c>
      <c r="C9" s="85" t="s">
        <v>53</v>
      </c>
      <c r="D9" s="84">
        <v>43890</v>
      </c>
      <c r="E9" s="74" t="s">
        <v>50</v>
      </c>
      <c r="F9" s="74" t="s">
        <v>31</v>
      </c>
      <c r="G9" s="86">
        <v>16800</v>
      </c>
      <c r="H9" s="86">
        <v>16800</v>
      </c>
      <c r="I9" s="74" t="s">
        <v>51</v>
      </c>
      <c r="J9" s="28"/>
    </row>
    <row r="10" spans="1:10" s="7" customFormat="1" ht="37.5" customHeight="1">
      <c r="A10" s="74" t="s">
        <v>20</v>
      </c>
      <c r="B10" s="75">
        <v>43871</v>
      </c>
      <c r="C10" s="74" t="s">
        <v>52</v>
      </c>
      <c r="D10" s="75">
        <v>43890</v>
      </c>
      <c r="E10" s="74" t="s">
        <v>50</v>
      </c>
      <c r="F10" s="74" t="s">
        <v>31</v>
      </c>
      <c r="G10" s="76">
        <v>12600</v>
      </c>
      <c r="H10" s="76">
        <v>12600</v>
      </c>
      <c r="I10" s="74" t="s">
        <v>51</v>
      </c>
      <c r="J10" s="28"/>
    </row>
    <row r="11" spans="1:11" s="7" customFormat="1" ht="39" customHeight="1">
      <c r="A11" s="25" t="s">
        <v>21</v>
      </c>
      <c r="B11" s="46">
        <v>43879</v>
      </c>
      <c r="C11" s="47" t="s">
        <v>54</v>
      </c>
      <c r="D11" s="46">
        <v>44012</v>
      </c>
      <c r="E11" s="47" t="s">
        <v>55</v>
      </c>
      <c r="F11" s="74" t="s">
        <v>31</v>
      </c>
      <c r="G11" s="48">
        <v>63198.4</v>
      </c>
      <c r="H11" s="49">
        <f>4847.37+12149.05+8272.69+4048+5706.62+3197.92+4819.57+33.75+101.22</f>
        <v>43176.19</v>
      </c>
      <c r="I11" s="47" t="s">
        <v>56</v>
      </c>
      <c r="J11" s="32">
        <f>1.753</f>
        <v>1.753</v>
      </c>
      <c r="K11" s="143">
        <f>G11-H11</f>
        <v>20022.21</v>
      </c>
    </row>
    <row r="12" spans="1:10" s="11" customFormat="1" ht="34.5" customHeight="1">
      <c r="A12" s="74" t="s">
        <v>22</v>
      </c>
      <c r="B12" s="88">
        <v>43895</v>
      </c>
      <c r="C12" s="89" t="s">
        <v>57</v>
      </c>
      <c r="D12" s="90">
        <v>43921</v>
      </c>
      <c r="E12" s="89" t="s">
        <v>58</v>
      </c>
      <c r="F12" s="74" t="s">
        <v>31</v>
      </c>
      <c r="G12" s="91">
        <v>20700</v>
      </c>
      <c r="H12" s="92">
        <v>20700</v>
      </c>
      <c r="I12" s="93" t="s">
        <v>59</v>
      </c>
      <c r="J12" s="43"/>
    </row>
    <row r="13" spans="1:10" s="11" customFormat="1" ht="50.25" customHeight="1">
      <c r="A13" s="74" t="s">
        <v>23</v>
      </c>
      <c r="B13" s="84">
        <v>43895</v>
      </c>
      <c r="C13" s="85" t="s">
        <v>60</v>
      </c>
      <c r="D13" s="84">
        <v>44196</v>
      </c>
      <c r="E13" s="85" t="s">
        <v>61</v>
      </c>
      <c r="F13" s="74" t="s">
        <v>31</v>
      </c>
      <c r="G13" s="86">
        <v>852.79</v>
      </c>
      <c r="H13" s="86">
        <v>852.79</v>
      </c>
      <c r="I13" s="85" t="s">
        <v>62</v>
      </c>
      <c r="J13" s="28"/>
    </row>
    <row r="14" spans="1:10" s="11" customFormat="1" ht="24.75" customHeight="1">
      <c r="A14" s="74" t="s">
        <v>24</v>
      </c>
      <c r="B14" s="94">
        <v>43895</v>
      </c>
      <c r="C14" s="95" t="s">
        <v>63</v>
      </c>
      <c r="D14" s="94">
        <v>43926</v>
      </c>
      <c r="E14" s="95" t="s">
        <v>42</v>
      </c>
      <c r="F14" s="74" t="s">
        <v>31</v>
      </c>
      <c r="G14" s="96">
        <v>1350</v>
      </c>
      <c r="H14" s="96">
        <v>1350</v>
      </c>
      <c r="I14" s="95" t="s">
        <v>64</v>
      </c>
      <c r="J14" s="33"/>
    </row>
    <row r="15" spans="1:10" ht="24">
      <c r="A15" s="74" t="s">
        <v>25</v>
      </c>
      <c r="B15" s="97">
        <v>43903</v>
      </c>
      <c r="C15" s="98" t="s">
        <v>65</v>
      </c>
      <c r="D15" s="97">
        <v>44196</v>
      </c>
      <c r="E15" s="98" t="s">
        <v>50</v>
      </c>
      <c r="F15" s="74" t="s">
        <v>31</v>
      </c>
      <c r="G15" s="99">
        <v>16800</v>
      </c>
      <c r="H15" s="100">
        <v>16800</v>
      </c>
      <c r="I15" s="98" t="s">
        <v>51</v>
      </c>
      <c r="J15" s="34"/>
    </row>
    <row r="16" spans="1:10" ht="25.5" customHeight="1">
      <c r="A16" s="74" t="s">
        <v>26</v>
      </c>
      <c r="B16" s="101">
        <v>43906</v>
      </c>
      <c r="C16" s="102" t="s">
        <v>66</v>
      </c>
      <c r="D16" s="101">
        <v>44196</v>
      </c>
      <c r="E16" s="102" t="s">
        <v>67</v>
      </c>
      <c r="F16" s="74" t="s">
        <v>31</v>
      </c>
      <c r="G16" s="99">
        <v>12950</v>
      </c>
      <c r="H16" s="99">
        <v>12950</v>
      </c>
      <c r="I16" s="102" t="s">
        <v>68</v>
      </c>
      <c r="J16" s="35"/>
    </row>
    <row r="17" spans="1:10" ht="36" customHeight="1">
      <c r="A17" s="74" t="s">
        <v>27</v>
      </c>
      <c r="B17" s="174">
        <v>43910</v>
      </c>
      <c r="C17" s="102" t="s">
        <v>69</v>
      </c>
      <c r="D17" s="174">
        <v>44196</v>
      </c>
      <c r="E17" s="102" t="s">
        <v>70</v>
      </c>
      <c r="F17" s="74" t="s">
        <v>31</v>
      </c>
      <c r="G17" s="99">
        <v>23746.8</v>
      </c>
      <c r="H17" s="175">
        <f>6095.62+5640.04+6005.57+6005.57</f>
        <v>23746.8</v>
      </c>
      <c r="I17" s="102" t="s">
        <v>71</v>
      </c>
      <c r="J17" s="36"/>
    </row>
    <row r="18" spans="1:10" ht="24">
      <c r="A18" s="74" t="s">
        <v>28</v>
      </c>
      <c r="B18" s="97">
        <v>43910</v>
      </c>
      <c r="C18" s="98" t="s">
        <v>72</v>
      </c>
      <c r="D18" s="97">
        <v>44012</v>
      </c>
      <c r="E18" s="98" t="s">
        <v>73</v>
      </c>
      <c r="F18" s="74" t="s">
        <v>31</v>
      </c>
      <c r="G18" s="99">
        <v>40477</v>
      </c>
      <c r="H18" s="100">
        <v>40477</v>
      </c>
      <c r="I18" s="98" t="s">
        <v>74</v>
      </c>
      <c r="J18" s="34"/>
    </row>
    <row r="20" spans="7:8" ht="12.75">
      <c r="G20" s="18">
        <f>SUM(G2:G19)</f>
        <v>588607.3700000001</v>
      </c>
      <c r="H20" s="18">
        <f>SUM(H2:H19)</f>
        <v>519826.04</v>
      </c>
    </row>
  </sheetData>
  <sheetProtection selectLockedCells="1" selectUnlockedCells="1"/>
  <printOptions/>
  <pageMargins left="0" right="0" top="0" bottom="0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4">
      <selection activeCell="E25" sqref="E25"/>
    </sheetView>
  </sheetViews>
  <sheetFormatPr defaultColWidth="9.00390625" defaultRowHeight="12.75"/>
  <cols>
    <col min="1" max="1" width="7.75390625" style="0" customWidth="1"/>
    <col min="2" max="2" width="11.125" style="0" customWidth="1"/>
    <col min="3" max="3" width="13.25390625" style="0" customWidth="1"/>
    <col min="4" max="4" width="10.625" style="0" customWidth="1"/>
    <col min="5" max="5" width="23.625" style="0" customWidth="1"/>
    <col min="6" max="6" width="19.00390625" style="0" customWidth="1"/>
    <col min="7" max="7" width="13.25390625" style="0" customWidth="1"/>
    <col min="8" max="8" width="0.12890625" style="0" customWidth="1"/>
    <col min="9" max="9" width="14.25390625" style="0" customWidth="1"/>
    <col min="10" max="10" width="39.00390625" style="0" customWidth="1"/>
  </cols>
  <sheetData>
    <row r="1" spans="1:10" s="17" customFormat="1" ht="53.25" customHeight="1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2" t="s">
        <v>6</v>
      </c>
      <c r="H1" s="2" t="s">
        <v>7</v>
      </c>
      <c r="I1" s="2" t="s">
        <v>8</v>
      </c>
      <c r="J1" s="16" t="s">
        <v>9</v>
      </c>
    </row>
    <row r="2" spans="1:10" s="11" customFormat="1" ht="27" customHeight="1">
      <c r="A2" s="37" t="s">
        <v>75</v>
      </c>
      <c r="B2" s="75">
        <v>43935</v>
      </c>
      <c r="C2" s="74" t="s">
        <v>76</v>
      </c>
      <c r="D2" s="75">
        <v>44012</v>
      </c>
      <c r="E2" s="75" t="s">
        <v>77</v>
      </c>
      <c r="F2" s="74" t="s">
        <v>78</v>
      </c>
      <c r="G2" s="76">
        <v>22500</v>
      </c>
      <c r="H2" s="76"/>
      <c r="I2" s="76">
        <v>22500</v>
      </c>
      <c r="J2" s="74" t="s">
        <v>79</v>
      </c>
    </row>
    <row r="3" spans="1:10" s="11" customFormat="1" ht="24">
      <c r="A3" s="37" t="s">
        <v>80</v>
      </c>
      <c r="B3" s="97">
        <v>43935</v>
      </c>
      <c r="C3" s="98" t="s">
        <v>87</v>
      </c>
      <c r="D3" s="97">
        <v>43951</v>
      </c>
      <c r="E3" s="98" t="s">
        <v>50</v>
      </c>
      <c r="F3" s="74" t="s">
        <v>31</v>
      </c>
      <c r="G3" s="99">
        <v>16800</v>
      </c>
      <c r="H3" s="100">
        <v>16800</v>
      </c>
      <c r="I3" s="98">
        <v>16800</v>
      </c>
      <c r="J3" s="98" t="s">
        <v>51</v>
      </c>
    </row>
    <row r="4" spans="1:10" s="11" customFormat="1" ht="25.5" customHeight="1">
      <c r="A4" s="103" t="s">
        <v>81</v>
      </c>
      <c r="B4" s="104">
        <v>43935</v>
      </c>
      <c r="C4" s="103" t="s">
        <v>88</v>
      </c>
      <c r="D4" s="104">
        <v>44196</v>
      </c>
      <c r="E4" s="103" t="s">
        <v>48</v>
      </c>
      <c r="F4" s="74" t="s">
        <v>78</v>
      </c>
      <c r="G4" s="105">
        <v>93000</v>
      </c>
      <c r="H4" s="105"/>
      <c r="I4" s="105">
        <v>93000</v>
      </c>
      <c r="J4" s="74" t="s">
        <v>79</v>
      </c>
    </row>
    <row r="5" spans="1:10" s="11" customFormat="1" ht="27" customHeight="1">
      <c r="A5" s="37" t="s">
        <v>82</v>
      </c>
      <c r="B5" s="106">
        <v>43937</v>
      </c>
      <c r="C5" s="107" t="s">
        <v>89</v>
      </c>
      <c r="D5" s="108">
        <v>44196</v>
      </c>
      <c r="E5" s="107" t="s">
        <v>90</v>
      </c>
      <c r="F5" s="74" t="s">
        <v>78</v>
      </c>
      <c r="G5" s="109">
        <v>14760</v>
      </c>
      <c r="H5" s="110"/>
      <c r="I5" s="111">
        <v>14760</v>
      </c>
      <c r="J5" s="111" t="s">
        <v>91</v>
      </c>
    </row>
    <row r="6" spans="1:10" s="11" customFormat="1" ht="42" customHeight="1">
      <c r="A6" s="103" t="s">
        <v>83</v>
      </c>
      <c r="B6" s="104">
        <v>43943</v>
      </c>
      <c r="C6" s="103" t="s">
        <v>92</v>
      </c>
      <c r="D6" s="104">
        <v>44043</v>
      </c>
      <c r="E6" s="103" t="s">
        <v>93</v>
      </c>
      <c r="F6" s="74" t="s">
        <v>78</v>
      </c>
      <c r="G6" s="105">
        <v>72000</v>
      </c>
      <c r="H6" s="105"/>
      <c r="I6" s="105">
        <v>72000</v>
      </c>
      <c r="J6" s="74" t="s">
        <v>79</v>
      </c>
    </row>
    <row r="7" spans="1:10" s="11" customFormat="1" ht="36.75" customHeight="1">
      <c r="A7" s="103" t="s">
        <v>84</v>
      </c>
      <c r="B7" s="104">
        <v>43950</v>
      </c>
      <c r="C7" s="103" t="s">
        <v>94</v>
      </c>
      <c r="D7" s="104">
        <v>44104</v>
      </c>
      <c r="E7" s="103" t="s">
        <v>95</v>
      </c>
      <c r="F7" s="74" t="s">
        <v>78</v>
      </c>
      <c r="G7" s="105">
        <v>24600</v>
      </c>
      <c r="H7" s="105"/>
      <c r="I7" s="105">
        <v>24600</v>
      </c>
      <c r="J7" s="103" t="s">
        <v>96</v>
      </c>
    </row>
    <row r="8" spans="1:10" s="11" customFormat="1" ht="43.5" customHeight="1">
      <c r="A8" s="103" t="s">
        <v>85</v>
      </c>
      <c r="B8" s="104">
        <v>43957</v>
      </c>
      <c r="C8" s="103" t="s">
        <v>97</v>
      </c>
      <c r="D8" s="104">
        <v>43981</v>
      </c>
      <c r="E8" s="103" t="s">
        <v>98</v>
      </c>
      <c r="F8" s="74" t="s">
        <v>78</v>
      </c>
      <c r="G8" s="105">
        <v>48210.3</v>
      </c>
      <c r="H8" s="105"/>
      <c r="I8" s="105">
        <v>48210.3</v>
      </c>
      <c r="J8" s="74" t="s">
        <v>99</v>
      </c>
    </row>
    <row r="9" spans="1:10" s="11" customFormat="1" ht="52.5" customHeight="1">
      <c r="A9" s="103" t="s">
        <v>86</v>
      </c>
      <c r="B9" s="120">
        <v>43963</v>
      </c>
      <c r="C9" s="121" t="s">
        <v>100</v>
      </c>
      <c r="D9" s="120">
        <v>44196</v>
      </c>
      <c r="E9" s="121" t="s">
        <v>101</v>
      </c>
      <c r="F9" s="95" t="s">
        <v>78</v>
      </c>
      <c r="G9" s="122">
        <v>6228</v>
      </c>
      <c r="H9" s="122"/>
      <c r="I9" s="122">
        <v>6228</v>
      </c>
      <c r="J9" s="123" t="s">
        <v>102</v>
      </c>
    </row>
    <row r="10" spans="1:10" s="11" customFormat="1" ht="53.25" customHeight="1">
      <c r="A10" s="112" t="s">
        <v>103</v>
      </c>
      <c r="B10" s="113">
        <v>43963</v>
      </c>
      <c r="C10" s="114" t="s">
        <v>107</v>
      </c>
      <c r="D10" s="113">
        <v>44012</v>
      </c>
      <c r="E10" s="114" t="s">
        <v>108</v>
      </c>
      <c r="F10" s="98" t="s">
        <v>78</v>
      </c>
      <c r="G10" s="114">
        <v>18720</v>
      </c>
      <c r="H10" s="114"/>
      <c r="I10" s="114">
        <v>18720</v>
      </c>
      <c r="J10" s="114" t="s">
        <v>109</v>
      </c>
    </row>
    <row r="11" spans="1:10" s="11" customFormat="1" ht="29.25" customHeight="1">
      <c r="A11" s="103" t="s">
        <v>104</v>
      </c>
      <c r="B11" s="115">
        <v>43963</v>
      </c>
      <c r="C11" s="116" t="s">
        <v>115</v>
      </c>
      <c r="D11" s="117">
        <v>43982</v>
      </c>
      <c r="E11" s="116" t="s">
        <v>50</v>
      </c>
      <c r="F11" s="85" t="s">
        <v>31</v>
      </c>
      <c r="G11" s="118">
        <v>10500</v>
      </c>
      <c r="H11" s="119">
        <v>16800</v>
      </c>
      <c r="I11" s="116">
        <v>10500</v>
      </c>
      <c r="J11" s="116" t="s">
        <v>51</v>
      </c>
    </row>
    <row r="12" spans="1:10" s="11" customFormat="1" ht="32.25" customHeight="1">
      <c r="A12" s="103" t="s">
        <v>106</v>
      </c>
      <c r="B12" s="104">
        <v>43963</v>
      </c>
      <c r="C12" s="104" t="s">
        <v>105</v>
      </c>
      <c r="D12" s="104">
        <v>44012</v>
      </c>
      <c r="E12" s="103" t="s">
        <v>73</v>
      </c>
      <c r="F12" s="74" t="s">
        <v>31</v>
      </c>
      <c r="G12" s="124">
        <v>2663</v>
      </c>
      <c r="H12" s="124"/>
      <c r="I12" s="124">
        <v>2663</v>
      </c>
      <c r="J12" s="125" t="s">
        <v>110</v>
      </c>
    </row>
    <row r="13" spans="1:10" s="11" customFormat="1" ht="40.5" customHeight="1">
      <c r="A13" s="103" t="s">
        <v>111</v>
      </c>
      <c r="B13" s="104">
        <v>43965</v>
      </c>
      <c r="C13" s="103" t="s">
        <v>112</v>
      </c>
      <c r="D13" s="104">
        <v>44196</v>
      </c>
      <c r="E13" s="103" t="s">
        <v>113</v>
      </c>
      <c r="F13" s="74" t="s">
        <v>31</v>
      </c>
      <c r="G13" s="105">
        <v>17490</v>
      </c>
      <c r="H13" s="105"/>
      <c r="I13" s="105">
        <v>17490</v>
      </c>
      <c r="J13" s="111" t="s">
        <v>114</v>
      </c>
    </row>
    <row r="14" spans="1:10" s="11" customFormat="1" ht="27.75" customHeight="1">
      <c r="A14" s="103" t="s">
        <v>116</v>
      </c>
      <c r="B14" s="104">
        <v>43976</v>
      </c>
      <c r="C14" s="103" t="s">
        <v>117</v>
      </c>
      <c r="D14" s="104">
        <v>44196</v>
      </c>
      <c r="E14" s="103" t="s">
        <v>118</v>
      </c>
      <c r="F14" s="74" t="s">
        <v>31</v>
      </c>
      <c r="G14" s="105">
        <v>1701</v>
      </c>
      <c r="H14" s="105"/>
      <c r="I14" s="105">
        <v>1701</v>
      </c>
      <c r="J14" s="126" t="s">
        <v>110</v>
      </c>
    </row>
    <row r="15" spans="1:10" s="11" customFormat="1" ht="33" customHeight="1">
      <c r="A15" s="103" t="s">
        <v>119</v>
      </c>
      <c r="B15" s="104">
        <v>43980</v>
      </c>
      <c r="C15" s="104" t="s">
        <v>122</v>
      </c>
      <c r="D15" s="104">
        <v>44012</v>
      </c>
      <c r="E15" s="103" t="s">
        <v>123</v>
      </c>
      <c r="F15" s="74" t="s">
        <v>31</v>
      </c>
      <c r="G15" s="105">
        <v>15402</v>
      </c>
      <c r="H15" s="105"/>
      <c r="I15" s="105">
        <v>15402</v>
      </c>
      <c r="J15" s="126" t="s">
        <v>124</v>
      </c>
    </row>
    <row r="16" spans="1:10" s="11" customFormat="1" ht="28.5" customHeight="1">
      <c r="A16" s="103" t="s">
        <v>120</v>
      </c>
      <c r="B16" s="104">
        <v>43991</v>
      </c>
      <c r="C16" s="116" t="s">
        <v>125</v>
      </c>
      <c r="D16" s="117">
        <v>44012</v>
      </c>
      <c r="E16" s="116" t="s">
        <v>50</v>
      </c>
      <c r="F16" s="85" t="s">
        <v>31</v>
      </c>
      <c r="G16" s="118">
        <v>14700</v>
      </c>
      <c r="H16" s="119">
        <v>16800</v>
      </c>
      <c r="I16" s="116">
        <v>14700</v>
      </c>
      <c r="J16" s="116" t="s">
        <v>51</v>
      </c>
    </row>
    <row r="17" spans="1:10" s="11" customFormat="1" ht="36.75" customHeight="1">
      <c r="A17" s="103" t="s">
        <v>121</v>
      </c>
      <c r="B17" s="128">
        <v>43991</v>
      </c>
      <c r="C17" s="103" t="s">
        <v>126</v>
      </c>
      <c r="D17" s="104">
        <v>44196</v>
      </c>
      <c r="E17" s="103" t="s">
        <v>127</v>
      </c>
      <c r="F17" s="85" t="s">
        <v>31</v>
      </c>
      <c r="G17" s="129">
        <v>83272.11</v>
      </c>
      <c r="H17" s="129"/>
      <c r="I17" s="129">
        <v>83272.11</v>
      </c>
      <c r="J17" s="130" t="s">
        <v>128</v>
      </c>
    </row>
    <row r="18" spans="1:10" s="11" customFormat="1" ht="24.75" customHeight="1">
      <c r="A18" s="103" t="s">
        <v>129</v>
      </c>
      <c r="B18" s="75">
        <v>43991</v>
      </c>
      <c r="C18" s="127" t="s">
        <v>130</v>
      </c>
      <c r="D18" s="75">
        <v>44196</v>
      </c>
      <c r="E18" s="127" t="s">
        <v>131</v>
      </c>
      <c r="F18" s="85" t="s">
        <v>31</v>
      </c>
      <c r="G18" s="76">
        <v>4940</v>
      </c>
      <c r="H18" s="76"/>
      <c r="I18" s="76">
        <v>4940</v>
      </c>
      <c r="J18" s="125" t="s">
        <v>132</v>
      </c>
    </row>
    <row r="19" spans="1:10" s="11" customFormat="1" ht="36" customHeight="1">
      <c r="A19" s="103" t="s">
        <v>133</v>
      </c>
      <c r="B19" s="120">
        <v>43999</v>
      </c>
      <c r="C19" s="121" t="s">
        <v>134</v>
      </c>
      <c r="D19" s="120">
        <v>44043</v>
      </c>
      <c r="E19" s="121" t="s">
        <v>135</v>
      </c>
      <c r="F19" s="85" t="s">
        <v>31</v>
      </c>
      <c r="G19" s="122">
        <v>100000</v>
      </c>
      <c r="H19" s="122"/>
      <c r="I19" s="122">
        <v>100000</v>
      </c>
      <c r="J19" s="95" t="s">
        <v>136</v>
      </c>
    </row>
    <row r="20" spans="1:10" s="11" customFormat="1" ht="25.5">
      <c r="A20" s="103" t="s">
        <v>137</v>
      </c>
      <c r="B20" s="131">
        <v>44000</v>
      </c>
      <c r="C20" s="132" t="s">
        <v>138</v>
      </c>
      <c r="D20" s="131">
        <v>44196</v>
      </c>
      <c r="E20" s="132" t="s">
        <v>139</v>
      </c>
      <c r="F20" s="85" t="s">
        <v>31</v>
      </c>
      <c r="G20" s="133">
        <v>19150</v>
      </c>
      <c r="H20" s="133"/>
      <c r="I20" s="133">
        <v>19150</v>
      </c>
      <c r="J20" s="134" t="s">
        <v>140</v>
      </c>
    </row>
    <row r="21" spans="1:10" s="11" customFormat="1" ht="24">
      <c r="A21" s="103" t="s">
        <v>141</v>
      </c>
      <c r="B21" s="94">
        <v>44001</v>
      </c>
      <c r="C21" s="80" t="s">
        <v>142</v>
      </c>
      <c r="D21" s="94">
        <v>44196</v>
      </c>
      <c r="E21" s="80" t="s">
        <v>143</v>
      </c>
      <c r="F21" s="85" t="s">
        <v>31</v>
      </c>
      <c r="G21" s="96">
        <v>5640</v>
      </c>
      <c r="H21" s="96"/>
      <c r="I21" s="96">
        <v>5640</v>
      </c>
      <c r="J21" s="80" t="s">
        <v>114</v>
      </c>
    </row>
    <row r="22" spans="1:10" ht="24">
      <c r="A22" s="121" t="s">
        <v>144</v>
      </c>
      <c r="B22" s="136">
        <v>44005</v>
      </c>
      <c r="C22" s="137" t="s">
        <v>145</v>
      </c>
      <c r="D22" s="136">
        <v>44196</v>
      </c>
      <c r="E22" s="137" t="s">
        <v>146</v>
      </c>
      <c r="F22" s="95" t="s">
        <v>147</v>
      </c>
      <c r="G22" s="138">
        <v>18460</v>
      </c>
      <c r="H22" s="138"/>
      <c r="I22" s="138">
        <v>18460</v>
      </c>
      <c r="J22" s="137" t="s">
        <v>148</v>
      </c>
    </row>
    <row r="23" spans="1:10" ht="24">
      <c r="A23" s="132" t="s">
        <v>149</v>
      </c>
      <c r="B23" s="139">
        <v>44005</v>
      </c>
      <c r="C23" s="132" t="s">
        <v>150</v>
      </c>
      <c r="D23" s="139">
        <v>44196</v>
      </c>
      <c r="E23" s="132" t="s">
        <v>151</v>
      </c>
      <c r="F23" s="98" t="s">
        <v>147</v>
      </c>
      <c r="G23" s="140">
        <v>30690</v>
      </c>
      <c r="H23" s="140"/>
      <c r="I23" s="140">
        <v>30690</v>
      </c>
      <c r="J23" s="132" t="s">
        <v>152</v>
      </c>
    </row>
    <row r="24" spans="1:10" ht="25.5">
      <c r="A24" s="132" t="s">
        <v>153</v>
      </c>
      <c r="B24" s="139">
        <v>44005</v>
      </c>
      <c r="C24" s="132" t="s">
        <v>154</v>
      </c>
      <c r="D24" s="139">
        <v>44196</v>
      </c>
      <c r="E24" s="132" t="s">
        <v>155</v>
      </c>
      <c r="F24" s="98" t="s">
        <v>147</v>
      </c>
      <c r="G24" s="140">
        <v>11000</v>
      </c>
      <c r="H24" s="140"/>
      <c r="I24" s="140">
        <v>11000</v>
      </c>
      <c r="J24" s="132" t="s">
        <v>156</v>
      </c>
    </row>
    <row r="25" spans="1:9" ht="12.75">
      <c r="A25" s="19"/>
      <c r="B25" s="20"/>
      <c r="F25" s="135"/>
      <c r="G25" s="18">
        <f>SUM(G2:H24)</f>
        <v>702826.4099999999</v>
      </c>
      <c r="I25" s="18">
        <f>SUM(I2:I24)</f>
        <v>652426.4099999999</v>
      </c>
    </row>
    <row r="27" spans="7:9" ht="12.75">
      <c r="G27" s="18"/>
      <c r="I27" s="18"/>
    </row>
    <row r="28" spans="7:9" ht="12.75">
      <c r="G28" s="44">
        <f>'1 квартал 2020'!G20+'2 квартал 2020'!G25</f>
        <v>1291433.78</v>
      </c>
      <c r="H28" s="45"/>
      <c r="I28" s="44">
        <f>'1 квартал 2020'!H20+'2 квартал 2020'!I25</f>
        <v>1172252.45</v>
      </c>
    </row>
  </sheetData>
  <sheetProtection selectLockedCells="1" selectUnlockedCells="1"/>
  <printOptions/>
  <pageMargins left="0.7479166666666667" right="0.1597222222222222" top="0.2" bottom="0.22013888888888888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0">
      <selection activeCell="C17" sqref="C17:J17"/>
    </sheetView>
  </sheetViews>
  <sheetFormatPr defaultColWidth="9.00390625" defaultRowHeight="12.75"/>
  <cols>
    <col min="2" max="2" width="10.625" style="0" customWidth="1"/>
    <col min="3" max="3" width="13.875" style="0" customWidth="1"/>
    <col min="4" max="4" width="12.00390625" style="0" customWidth="1"/>
    <col min="5" max="5" width="16.375" style="0" customWidth="1"/>
    <col min="6" max="6" width="17.875" style="0" customWidth="1"/>
    <col min="7" max="7" width="11.375" style="0" customWidth="1"/>
    <col min="8" max="8" width="0.12890625" style="0" customWidth="1"/>
    <col min="9" max="9" width="13.75390625" style="0" customWidth="1"/>
    <col min="10" max="10" width="37.625" style="0" customWidth="1"/>
    <col min="11" max="11" width="21.25390625" style="0" customWidth="1"/>
  </cols>
  <sheetData>
    <row r="1" spans="1:11" s="11" customFormat="1" ht="90">
      <c r="A1" s="10" t="s">
        <v>0</v>
      </c>
      <c r="B1" s="10" t="s">
        <v>1</v>
      </c>
      <c r="C1" s="10" t="s">
        <v>2</v>
      </c>
      <c r="D1" s="9" t="s">
        <v>3</v>
      </c>
      <c r="E1" s="9" t="s">
        <v>4</v>
      </c>
      <c r="F1" s="9" t="s">
        <v>5</v>
      </c>
      <c r="G1" s="8" t="s">
        <v>6</v>
      </c>
      <c r="H1" s="8" t="s">
        <v>7</v>
      </c>
      <c r="I1" s="8" t="s">
        <v>8</v>
      </c>
      <c r="J1" s="12" t="s">
        <v>9</v>
      </c>
      <c r="K1" s="13" t="s">
        <v>10</v>
      </c>
    </row>
    <row r="2" spans="1:11" s="7" customFormat="1" ht="25.5">
      <c r="A2" s="125" t="s">
        <v>157</v>
      </c>
      <c r="B2" s="104">
        <v>44014</v>
      </c>
      <c r="C2" s="103" t="s">
        <v>166</v>
      </c>
      <c r="D2" s="104">
        <v>44196</v>
      </c>
      <c r="E2" s="103" t="s">
        <v>167</v>
      </c>
      <c r="F2" s="74" t="s">
        <v>78</v>
      </c>
      <c r="G2" s="105">
        <v>2452.2</v>
      </c>
      <c r="H2" s="105"/>
      <c r="I2" s="105">
        <v>2452.2</v>
      </c>
      <c r="J2" s="111" t="s">
        <v>168</v>
      </c>
      <c r="K2" s="14"/>
    </row>
    <row r="3" spans="1:11" s="7" customFormat="1" ht="24">
      <c r="A3" s="125" t="s">
        <v>158</v>
      </c>
      <c r="B3" s="75">
        <v>44018</v>
      </c>
      <c r="C3" s="74" t="s">
        <v>169</v>
      </c>
      <c r="D3" s="75">
        <v>44196</v>
      </c>
      <c r="E3" s="74" t="s">
        <v>36</v>
      </c>
      <c r="F3" s="74" t="s">
        <v>78</v>
      </c>
      <c r="G3" s="76">
        <v>3000</v>
      </c>
      <c r="H3" s="76"/>
      <c r="I3" s="74">
        <v>3000</v>
      </c>
      <c r="J3" s="74" t="s">
        <v>114</v>
      </c>
      <c r="K3" s="14"/>
    </row>
    <row r="4" spans="1:11" s="7" customFormat="1" ht="39.75" customHeight="1">
      <c r="A4" s="125" t="s">
        <v>159</v>
      </c>
      <c r="B4" s="104">
        <v>44018</v>
      </c>
      <c r="C4" s="125" t="s">
        <v>170</v>
      </c>
      <c r="D4" s="104">
        <v>44196</v>
      </c>
      <c r="E4" s="125" t="s">
        <v>171</v>
      </c>
      <c r="F4" s="74" t="s">
        <v>78</v>
      </c>
      <c r="G4" s="105">
        <v>26240</v>
      </c>
      <c r="H4" s="141"/>
      <c r="I4" s="133">
        <v>26240</v>
      </c>
      <c r="J4" s="142" t="s">
        <v>172</v>
      </c>
      <c r="K4" s="14"/>
    </row>
    <row r="5" spans="1:11" s="7" customFormat="1" ht="25.5">
      <c r="A5" s="125" t="s">
        <v>160</v>
      </c>
      <c r="B5" s="104">
        <v>44018</v>
      </c>
      <c r="C5" s="103" t="s">
        <v>173</v>
      </c>
      <c r="D5" s="104">
        <v>44196</v>
      </c>
      <c r="E5" s="103" t="s">
        <v>174</v>
      </c>
      <c r="F5" s="74" t="s">
        <v>78</v>
      </c>
      <c r="G5" s="105">
        <v>13500</v>
      </c>
      <c r="H5" s="105"/>
      <c r="I5" s="105">
        <v>13500</v>
      </c>
      <c r="J5" s="111" t="s">
        <v>175</v>
      </c>
      <c r="K5" s="14"/>
    </row>
    <row r="6" spans="1:11" s="7" customFormat="1" ht="30.75" customHeight="1">
      <c r="A6" s="125" t="s">
        <v>161</v>
      </c>
      <c r="B6" s="104">
        <v>44018</v>
      </c>
      <c r="C6" s="116" t="s">
        <v>176</v>
      </c>
      <c r="D6" s="117">
        <v>44043</v>
      </c>
      <c r="E6" s="116" t="s">
        <v>50</v>
      </c>
      <c r="F6" s="85" t="s">
        <v>31</v>
      </c>
      <c r="G6" s="118">
        <v>17000</v>
      </c>
      <c r="H6" s="119">
        <v>16800</v>
      </c>
      <c r="I6" s="116">
        <v>17000</v>
      </c>
      <c r="J6" s="116" t="s">
        <v>51</v>
      </c>
      <c r="K6" s="14"/>
    </row>
    <row r="7" spans="1:11" s="7" customFormat="1" ht="63.75">
      <c r="A7" s="125" t="s">
        <v>162</v>
      </c>
      <c r="B7" s="120">
        <v>44025</v>
      </c>
      <c r="C7" s="123" t="s">
        <v>177</v>
      </c>
      <c r="D7" s="120">
        <v>44196</v>
      </c>
      <c r="E7" s="123" t="s">
        <v>178</v>
      </c>
      <c r="F7" s="74" t="s">
        <v>78</v>
      </c>
      <c r="G7" s="145">
        <v>200000</v>
      </c>
      <c r="H7" s="122"/>
      <c r="I7" s="122">
        <v>200000</v>
      </c>
      <c r="J7" s="146" t="s">
        <v>175</v>
      </c>
      <c r="K7" s="22"/>
    </row>
    <row r="8" spans="1:11" ht="24">
      <c r="A8" s="125" t="s">
        <v>163</v>
      </c>
      <c r="B8" s="94">
        <v>44026</v>
      </c>
      <c r="C8" s="80" t="s">
        <v>179</v>
      </c>
      <c r="D8" s="94">
        <v>44196</v>
      </c>
      <c r="E8" s="80" t="s">
        <v>180</v>
      </c>
      <c r="F8" s="74" t="s">
        <v>78</v>
      </c>
      <c r="G8" s="96">
        <v>44650</v>
      </c>
      <c r="H8" s="96"/>
      <c r="I8" s="96">
        <v>44650</v>
      </c>
      <c r="J8" s="80" t="s">
        <v>181</v>
      </c>
      <c r="K8" s="21"/>
    </row>
    <row r="9" spans="1:11" ht="63.75">
      <c r="A9" s="125" t="s">
        <v>164</v>
      </c>
      <c r="B9" s="104">
        <v>44027</v>
      </c>
      <c r="C9" s="123" t="s">
        <v>182</v>
      </c>
      <c r="D9" s="120">
        <v>44196</v>
      </c>
      <c r="E9" s="123" t="s">
        <v>178</v>
      </c>
      <c r="F9" s="74" t="s">
        <v>78</v>
      </c>
      <c r="G9" s="145">
        <v>99750</v>
      </c>
      <c r="H9" s="122"/>
      <c r="I9" s="122">
        <v>99750</v>
      </c>
      <c r="J9" s="146" t="s">
        <v>183</v>
      </c>
      <c r="K9" s="21"/>
    </row>
    <row r="10" spans="1:11" ht="24">
      <c r="A10" s="125" t="s">
        <v>165</v>
      </c>
      <c r="B10" s="144">
        <v>44027</v>
      </c>
      <c r="C10" s="80" t="s">
        <v>184</v>
      </c>
      <c r="D10" s="94">
        <v>44196</v>
      </c>
      <c r="E10" s="80" t="s">
        <v>180</v>
      </c>
      <c r="F10" s="74" t="s">
        <v>78</v>
      </c>
      <c r="G10" s="96">
        <v>19400</v>
      </c>
      <c r="H10" s="96"/>
      <c r="I10" s="96">
        <v>19400</v>
      </c>
      <c r="J10" s="80" t="s">
        <v>181</v>
      </c>
      <c r="K10" s="21"/>
    </row>
    <row r="11" spans="1:10" ht="25.5">
      <c r="A11" s="125" t="s">
        <v>185</v>
      </c>
      <c r="B11" s="144">
        <v>44034</v>
      </c>
      <c r="C11" s="147" t="s">
        <v>189</v>
      </c>
      <c r="D11" s="144">
        <v>44196</v>
      </c>
      <c r="E11" s="147" t="s">
        <v>190</v>
      </c>
      <c r="F11" s="74" t="s">
        <v>78</v>
      </c>
      <c r="G11" s="148">
        <v>15050</v>
      </c>
      <c r="H11" s="148"/>
      <c r="I11" s="148">
        <v>15050</v>
      </c>
      <c r="J11" s="147" t="s">
        <v>191</v>
      </c>
    </row>
    <row r="12" spans="1:10" ht="25.5">
      <c r="A12" s="125" t="s">
        <v>186</v>
      </c>
      <c r="B12" s="149" t="s">
        <v>216</v>
      </c>
      <c r="C12" s="150" t="s">
        <v>195</v>
      </c>
      <c r="D12" s="149">
        <v>44196</v>
      </c>
      <c r="E12" s="150" t="s">
        <v>196</v>
      </c>
      <c r="F12" s="74" t="s">
        <v>78</v>
      </c>
      <c r="G12" s="151">
        <v>1700</v>
      </c>
      <c r="H12" s="151"/>
      <c r="I12" s="151">
        <v>1700</v>
      </c>
      <c r="J12" s="150" t="s">
        <v>114</v>
      </c>
    </row>
    <row r="13" spans="1:10" ht="24">
      <c r="A13" s="40" t="s">
        <v>187</v>
      </c>
      <c r="B13" s="60">
        <v>44047</v>
      </c>
      <c r="C13" s="47" t="s">
        <v>198</v>
      </c>
      <c r="D13" s="46">
        <v>44196</v>
      </c>
      <c r="E13" s="47" t="s">
        <v>55</v>
      </c>
      <c r="F13" s="74" t="s">
        <v>31</v>
      </c>
      <c r="G13" s="48">
        <v>43706.23</v>
      </c>
      <c r="H13" s="49">
        <f>4847.37+12149.05+12320.69+5706.62+3197.92+4819.57+33.75+3857.88+33.9</f>
        <v>46966.75</v>
      </c>
      <c r="I13" s="47">
        <v>3747.97</v>
      </c>
      <c r="J13" s="47" t="s">
        <v>197</v>
      </c>
    </row>
    <row r="14" spans="1:10" ht="38.25">
      <c r="A14" s="125" t="s">
        <v>188</v>
      </c>
      <c r="B14" s="149">
        <v>44047</v>
      </c>
      <c r="C14" s="150" t="s">
        <v>199</v>
      </c>
      <c r="D14" s="149">
        <v>44196</v>
      </c>
      <c r="E14" s="150" t="s">
        <v>42</v>
      </c>
      <c r="F14" s="74" t="s">
        <v>78</v>
      </c>
      <c r="G14" s="151">
        <v>4750</v>
      </c>
      <c r="H14" s="151"/>
      <c r="I14" s="151">
        <v>4750</v>
      </c>
      <c r="J14" s="150" t="s">
        <v>200</v>
      </c>
    </row>
    <row r="15" spans="1:10" ht="25.5">
      <c r="A15" s="125" t="s">
        <v>192</v>
      </c>
      <c r="B15" s="120">
        <v>44060</v>
      </c>
      <c r="C15" s="150" t="s">
        <v>201</v>
      </c>
      <c r="D15" s="149">
        <v>44196</v>
      </c>
      <c r="E15" s="150" t="s">
        <v>196</v>
      </c>
      <c r="F15" s="74" t="s">
        <v>78</v>
      </c>
      <c r="G15" s="151">
        <v>350</v>
      </c>
      <c r="H15" s="151"/>
      <c r="I15" s="151">
        <v>350</v>
      </c>
      <c r="J15" s="150" t="s">
        <v>114</v>
      </c>
    </row>
    <row r="16" spans="1:10" ht="25.5">
      <c r="A16" s="125" t="s">
        <v>193</v>
      </c>
      <c r="B16" s="131">
        <v>44060</v>
      </c>
      <c r="C16" s="150" t="s">
        <v>202</v>
      </c>
      <c r="D16" s="162">
        <v>44196</v>
      </c>
      <c r="E16" s="163" t="s">
        <v>203</v>
      </c>
      <c r="F16" s="95" t="s">
        <v>78</v>
      </c>
      <c r="G16" s="164">
        <v>1180</v>
      </c>
      <c r="H16" s="164"/>
      <c r="I16" s="164">
        <v>1180</v>
      </c>
      <c r="J16" s="163" t="s">
        <v>114</v>
      </c>
    </row>
    <row r="17" spans="1:10" ht="25.5">
      <c r="A17" s="123" t="s">
        <v>194</v>
      </c>
      <c r="B17" s="155">
        <v>44060</v>
      </c>
      <c r="C17" s="165" t="s">
        <v>204</v>
      </c>
      <c r="D17" s="166">
        <v>44074</v>
      </c>
      <c r="E17" s="167" t="s">
        <v>45</v>
      </c>
      <c r="F17" s="98" t="s">
        <v>78</v>
      </c>
      <c r="G17" s="168">
        <v>18460</v>
      </c>
      <c r="H17" s="169"/>
      <c r="I17" s="169">
        <v>18460</v>
      </c>
      <c r="J17" s="167" t="s">
        <v>148</v>
      </c>
    </row>
    <row r="18" spans="1:10" ht="24">
      <c r="A18" s="154" t="s">
        <v>205</v>
      </c>
      <c r="B18" s="155" t="s">
        <v>206</v>
      </c>
      <c r="C18" s="156" t="s">
        <v>207</v>
      </c>
      <c r="D18" s="157">
        <v>44074</v>
      </c>
      <c r="E18" s="158" t="s">
        <v>50</v>
      </c>
      <c r="F18" s="159" t="s">
        <v>31</v>
      </c>
      <c r="G18" s="160">
        <v>17000</v>
      </c>
      <c r="H18" s="161">
        <v>16800</v>
      </c>
      <c r="I18" s="158">
        <v>17000</v>
      </c>
      <c r="J18" s="158" t="s">
        <v>51</v>
      </c>
    </row>
    <row r="19" spans="1:10" ht="12.75">
      <c r="A19" s="152" t="s">
        <v>208</v>
      </c>
      <c r="B19" s="42"/>
      <c r="C19" s="50"/>
      <c r="D19" s="153"/>
      <c r="E19" s="50"/>
      <c r="F19" s="50"/>
      <c r="G19" s="51"/>
      <c r="H19" s="34"/>
      <c r="I19" s="50"/>
      <c r="J19" s="50"/>
    </row>
    <row r="20" spans="1:10" ht="48">
      <c r="A20" s="154" t="s">
        <v>209</v>
      </c>
      <c r="B20" s="166">
        <v>44075</v>
      </c>
      <c r="C20" s="98" t="s">
        <v>212</v>
      </c>
      <c r="D20" s="97">
        <v>44196</v>
      </c>
      <c r="E20" s="98" t="s">
        <v>213</v>
      </c>
      <c r="F20" s="98" t="s">
        <v>31</v>
      </c>
      <c r="G20" s="99">
        <v>47450</v>
      </c>
      <c r="H20" s="100"/>
      <c r="I20" s="98">
        <v>47450</v>
      </c>
      <c r="J20" s="98" t="s">
        <v>214</v>
      </c>
    </row>
    <row r="21" spans="1:10" ht="25.5">
      <c r="A21" s="154" t="s">
        <v>210</v>
      </c>
      <c r="B21" s="170">
        <v>44082</v>
      </c>
      <c r="C21" s="171" t="s">
        <v>215</v>
      </c>
      <c r="D21" s="170">
        <v>44104</v>
      </c>
      <c r="E21" s="171" t="s">
        <v>50</v>
      </c>
      <c r="F21" s="98" t="s">
        <v>31</v>
      </c>
      <c r="G21" s="171">
        <v>17200</v>
      </c>
      <c r="H21" s="171"/>
      <c r="I21" s="171">
        <v>17200</v>
      </c>
      <c r="J21" s="98" t="s">
        <v>51</v>
      </c>
    </row>
    <row r="22" spans="1:10" ht="38.25">
      <c r="A22" s="154" t="s">
        <v>211</v>
      </c>
      <c r="B22" s="170">
        <v>44083</v>
      </c>
      <c r="C22" s="171" t="s">
        <v>217</v>
      </c>
      <c r="D22" s="170">
        <v>44196</v>
      </c>
      <c r="E22" s="171" t="s">
        <v>218</v>
      </c>
      <c r="F22" s="98" t="s">
        <v>31</v>
      </c>
      <c r="G22" s="171">
        <v>3250</v>
      </c>
      <c r="H22" s="171"/>
      <c r="I22" s="171">
        <v>3250</v>
      </c>
      <c r="J22" s="98" t="s">
        <v>114</v>
      </c>
    </row>
    <row r="23" spans="7:9" ht="12.75">
      <c r="G23" s="23">
        <f>SUM(G2:H22)</f>
        <v>676655.1799999999</v>
      </c>
      <c r="I23" s="18">
        <f>SUM(I2:I22)</f>
        <v>556130.1699999999</v>
      </c>
    </row>
    <row r="25" spans="7:9" ht="12.75">
      <c r="G25" s="44">
        <f>'2 квартал 2020'!G28+'3 квартал 2020'!G23</f>
        <v>1968088.96</v>
      </c>
      <c r="H25" s="45"/>
      <c r="I25" s="44">
        <f>'2 квартал 2020'!I28+'3 квартал 2020'!I23</f>
        <v>1728382.6199999999</v>
      </c>
    </row>
  </sheetData>
  <sheetProtection selectLockedCells="1" selectUnlockedCells="1"/>
  <printOptions/>
  <pageMargins left="0.24027777777777778" right="0.1597222222222222" top="0.25" bottom="0.2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4">
      <selection activeCell="A14" sqref="A14:J15"/>
    </sheetView>
  </sheetViews>
  <sheetFormatPr defaultColWidth="9.00390625" defaultRowHeight="12.75"/>
  <cols>
    <col min="1" max="1" width="8.375" style="0" customWidth="1"/>
    <col min="2" max="2" width="11.625" style="0" customWidth="1"/>
    <col min="3" max="3" width="15.625" style="0" customWidth="1"/>
    <col min="4" max="4" width="10.125" style="0" customWidth="1"/>
    <col min="5" max="5" width="24.875" style="0" customWidth="1"/>
    <col min="6" max="6" width="18.75390625" style="0" customWidth="1"/>
    <col min="7" max="7" width="12.75390625" style="23" customWidth="1"/>
    <col min="8" max="8" width="0" style="23" hidden="1" customWidth="1"/>
    <col min="9" max="9" width="11.25390625" style="23" customWidth="1"/>
    <col min="10" max="10" width="37.00390625" style="0" customWidth="1"/>
  </cols>
  <sheetData>
    <row r="1" spans="1:10" ht="33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4" t="s">
        <v>6</v>
      </c>
      <c r="H1" s="24" t="s">
        <v>7</v>
      </c>
      <c r="I1" s="24" t="s">
        <v>8</v>
      </c>
      <c r="J1" s="1" t="s">
        <v>9</v>
      </c>
    </row>
    <row r="2" spans="1:10" s="11" customFormat="1" ht="24" customHeight="1">
      <c r="A2" s="127" t="s">
        <v>219</v>
      </c>
      <c r="B2" s="104">
        <v>44110</v>
      </c>
      <c r="C2" s="103" t="s">
        <v>246</v>
      </c>
      <c r="D2" s="104">
        <v>44196</v>
      </c>
      <c r="E2" s="103" t="s">
        <v>247</v>
      </c>
      <c r="F2" s="74" t="s">
        <v>78</v>
      </c>
      <c r="G2" s="105">
        <v>3900</v>
      </c>
      <c r="H2" s="105"/>
      <c r="I2" s="105">
        <v>3900</v>
      </c>
      <c r="J2" s="111" t="s">
        <v>253</v>
      </c>
    </row>
    <row r="3" spans="1:10" s="11" customFormat="1" ht="28.5" customHeight="1">
      <c r="A3" s="127" t="s">
        <v>220</v>
      </c>
      <c r="B3" s="131">
        <v>44110</v>
      </c>
      <c r="C3" s="132" t="s">
        <v>248</v>
      </c>
      <c r="D3" s="131">
        <v>44196</v>
      </c>
      <c r="E3" s="132" t="s">
        <v>180</v>
      </c>
      <c r="F3" s="74" t="s">
        <v>78</v>
      </c>
      <c r="G3" s="133">
        <v>23555</v>
      </c>
      <c r="H3" s="133"/>
      <c r="I3" s="133">
        <v>23555</v>
      </c>
      <c r="J3" s="134" t="s">
        <v>273</v>
      </c>
    </row>
    <row r="4" spans="1:10" s="11" customFormat="1" ht="39" customHeight="1">
      <c r="A4" s="127" t="s">
        <v>221</v>
      </c>
      <c r="B4" s="75">
        <v>44113</v>
      </c>
      <c r="C4" s="171" t="s">
        <v>249</v>
      </c>
      <c r="D4" s="170">
        <v>44134</v>
      </c>
      <c r="E4" s="171" t="s">
        <v>50</v>
      </c>
      <c r="F4" s="98" t="s">
        <v>31</v>
      </c>
      <c r="G4" s="171">
        <v>17200</v>
      </c>
      <c r="H4" s="171"/>
      <c r="I4" s="171">
        <v>17200</v>
      </c>
      <c r="J4" s="98" t="s">
        <v>51</v>
      </c>
    </row>
    <row r="5" spans="1:10" s="11" customFormat="1" ht="29.25" customHeight="1">
      <c r="A5" s="127" t="s">
        <v>222</v>
      </c>
      <c r="B5" s="75">
        <v>44123</v>
      </c>
      <c r="C5" s="127" t="s">
        <v>250</v>
      </c>
      <c r="D5" s="131">
        <v>44196</v>
      </c>
      <c r="E5" s="103" t="s">
        <v>251</v>
      </c>
      <c r="F5" s="74" t="s">
        <v>78</v>
      </c>
      <c r="G5" s="172">
        <v>5850</v>
      </c>
      <c r="H5" s="172"/>
      <c r="I5" s="172">
        <v>5850</v>
      </c>
      <c r="J5" s="125" t="s">
        <v>252</v>
      </c>
    </row>
    <row r="6" spans="1:10" s="15" customFormat="1" ht="32.25" customHeight="1">
      <c r="A6" s="127" t="s">
        <v>223</v>
      </c>
      <c r="B6" s="75">
        <v>44127</v>
      </c>
      <c r="C6" s="127" t="s">
        <v>254</v>
      </c>
      <c r="D6" s="131">
        <v>44196</v>
      </c>
      <c r="E6" s="74" t="s">
        <v>255</v>
      </c>
      <c r="F6" s="74" t="s">
        <v>78</v>
      </c>
      <c r="G6" s="173">
        <v>115374.6</v>
      </c>
      <c r="H6" s="173"/>
      <c r="I6" s="173">
        <v>115374.6</v>
      </c>
      <c r="J6" s="125" t="s">
        <v>256</v>
      </c>
    </row>
    <row r="7" spans="1:10" s="11" customFormat="1" ht="24">
      <c r="A7" s="59" t="s">
        <v>224</v>
      </c>
      <c r="B7" s="26">
        <v>44133</v>
      </c>
      <c r="C7" s="25" t="s">
        <v>257</v>
      </c>
      <c r="D7" s="41">
        <v>44196</v>
      </c>
      <c r="E7" s="25" t="s">
        <v>258</v>
      </c>
      <c r="F7" s="25" t="s">
        <v>78</v>
      </c>
      <c r="G7" s="29">
        <v>195209.7</v>
      </c>
      <c r="H7" s="29"/>
      <c r="I7" s="25">
        <f>52487.11</f>
        <v>52487.11</v>
      </c>
      <c r="J7" s="25" t="s">
        <v>259</v>
      </c>
    </row>
    <row r="8" spans="1:10" s="11" customFormat="1" ht="12.75">
      <c r="A8" s="127" t="s">
        <v>225</v>
      </c>
      <c r="B8" s="75">
        <v>44134</v>
      </c>
      <c r="C8" s="127" t="s">
        <v>260</v>
      </c>
      <c r="D8" s="131">
        <v>44196</v>
      </c>
      <c r="E8" s="74" t="s">
        <v>261</v>
      </c>
      <c r="F8" s="74" t="s">
        <v>78</v>
      </c>
      <c r="G8" s="173">
        <v>4320</v>
      </c>
      <c r="H8" s="173"/>
      <c r="I8" s="173">
        <v>4320</v>
      </c>
      <c r="J8" s="74" t="s">
        <v>262</v>
      </c>
    </row>
    <row r="9" spans="1:10" s="11" customFormat="1" ht="48">
      <c r="A9" s="127" t="s">
        <v>226</v>
      </c>
      <c r="B9" s="75">
        <v>44134</v>
      </c>
      <c r="C9" s="127" t="s">
        <v>263</v>
      </c>
      <c r="D9" s="75">
        <v>44499</v>
      </c>
      <c r="E9" s="127" t="s">
        <v>264</v>
      </c>
      <c r="F9" s="74" t="s">
        <v>78</v>
      </c>
      <c r="G9" s="173">
        <v>5428.8</v>
      </c>
      <c r="H9" s="173"/>
      <c r="I9" s="173">
        <v>5428.8</v>
      </c>
      <c r="J9" s="150" t="s">
        <v>265</v>
      </c>
    </row>
    <row r="10" spans="1:10" s="11" customFormat="1" ht="24">
      <c r="A10" s="127" t="s">
        <v>227</v>
      </c>
      <c r="B10" s="75">
        <v>44138</v>
      </c>
      <c r="C10" s="127" t="s">
        <v>266</v>
      </c>
      <c r="D10" s="75">
        <v>44196</v>
      </c>
      <c r="E10" s="127" t="s">
        <v>36</v>
      </c>
      <c r="F10" s="74" t="s">
        <v>78</v>
      </c>
      <c r="G10" s="173">
        <v>1400</v>
      </c>
      <c r="H10" s="173"/>
      <c r="I10" s="173">
        <v>1400</v>
      </c>
      <c r="J10" s="150" t="s">
        <v>267</v>
      </c>
    </row>
    <row r="11" spans="1:10" s="11" customFormat="1" ht="25.5">
      <c r="A11" s="127" t="s">
        <v>228</v>
      </c>
      <c r="B11" s="149">
        <v>44147</v>
      </c>
      <c r="C11" s="150" t="s">
        <v>268</v>
      </c>
      <c r="D11" s="149">
        <v>44165</v>
      </c>
      <c r="E11" s="150" t="s">
        <v>50</v>
      </c>
      <c r="F11" s="74" t="s">
        <v>78</v>
      </c>
      <c r="G11" s="151">
        <v>17400</v>
      </c>
      <c r="H11" s="151"/>
      <c r="I11" s="151">
        <v>17400</v>
      </c>
      <c r="J11" s="150" t="s">
        <v>51</v>
      </c>
    </row>
    <row r="12" spans="1:10" s="11" customFormat="1" ht="12.75">
      <c r="A12" s="59" t="s">
        <v>229</v>
      </c>
      <c r="B12" s="60">
        <v>44153</v>
      </c>
      <c r="C12" s="59" t="s">
        <v>269</v>
      </c>
      <c r="D12" s="26">
        <v>44196</v>
      </c>
      <c r="E12" s="25" t="s">
        <v>270</v>
      </c>
      <c r="F12" s="74" t="s">
        <v>78</v>
      </c>
      <c r="G12" s="61">
        <v>12011</v>
      </c>
      <c r="H12" s="61"/>
      <c r="I12" s="61"/>
      <c r="J12" s="25" t="s">
        <v>68</v>
      </c>
    </row>
    <row r="13" spans="1:10" s="11" customFormat="1" ht="12.75">
      <c r="A13" s="127" t="s">
        <v>230</v>
      </c>
      <c r="B13" s="94">
        <v>44153</v>
      </c>
      <c r="C13" s="95" t="s">
        <v>271</v>
      </c>
      <c r="D13" s="94">
        <v>44196</v>
      </c>
      <c r="E13" s="95" t="s">
        <v>101</v>
      </c>
      <c r="F13" s="74" t="s">
        <v>78</v>
      </c>
      <c r="G13" s="96">
        <v>600</v>
      </c>
      <c r="H13" s="96"/>
      <c r="I13" s="95">
        <v>600</v>
      </c>
      <c r="J13" s="95" t="s">
        <v>272</v>
      </c>
    </row>
    <row r="14" spans="1:10" s="11" customFormat="1" ht="25.5">
      <c r="A14" s="127" t="s">
        <v>231</v>
      </c>
      <c r="B14" s="75">
        <v>44155</v>
      </c>
      <c r="C14" s="165" t="s">
        <v>274</v>
      </c>
      <c r="D14" s="166">
        <v>44135</v>
      </c>
      <c r="E14" s="167" t="s">
        <v>45</v>
      </c>
      <c r="F14" s="98" t="s">
        <v>78</v>
      </c>
      <c r="G14" s="168">
        <v>18460</v>
      </c>
      <c r="H14" s="169"/>
      <c r="I14" s="169">
        <v>18460</v>
      </c>
      <c r="J14" s="167" t="s">
        <v>148</v>
      </c>
    </row>
    <row r="15" spans="1:10" s="11" customFormat="1" ht="25.5">
      <c r="A15" s="127" t="s">
        <v>232</v>
      </c>
      <c r="B15" s="75">
        <v>44155</v>
      </c>
      <c r="C15" s="165" t="s">
        <v>275</v>
      </c>
      <c r="D15" s="166">
        <v>44165</v>
      </c>
      <c r="E15" s="167" t="s">
        <v>45</v>
      </c>
      <c r="F15" s="98" t="s">
        <v>78</v>
      </c>
      <c r="G15" s="168">
        <v>18460</v>
      </c>
      <c r="H15" s="169"/>
      <c r="I15" s="169">
        <v>18460</v>
      </c>
      <c r="J15" s="167" t="s">
        <v>148</v>
      </c>
    </row>
    <row r="16" spans="1:10" s="11" customFormat="1" ht="12.75">
      <c r="A16" s="59" t="s">
        <v>233</v>
      </c>
      <c r="B16" s="26"/>
      <c r="C16" s="59"/>
      <c r="D16" s="26"/>
      <c r="E16" s="59"/>
      <c r="F16" s="74" t="s">
        <v>78</v>
      </c>
      <c r="G16" s="61"/>
      <c r="H16" s="61"/>
      <c r="I16" s="61"/>
      <c r="J16" s="59"/>
    </row>
    <row r="17" spans="1:10" s="11" customFormat="1" ht="12.75">
      <c r="A17" s="59" t="s">
        <v>234</v>
      </c>
      <c r="B17" s="46"/>
      <c r="C17" s="30"/>
      <c r="D17" s="46"/>
      <c r="E17" s="30"/>
      <c r="F17" s="47"/>
      <c r="G17" s="62"/>
      <c r="H17" s="62"/>
      <c r="I17" s="62"/>
      <c r="J17" s="63"/>
    </row>
    <row r="18" spans="1:10" s="11" customFormat="1" ht="12.75">
      <c r="A18" s="59" t="s">
        <v>235</v>
      </c>
      <c r="B18" s="65"/>
      <c r="C18" s="64"/>
      <c r="D18" s="65"/>
      <c r="E18" s="64"/>
      <c r="F18" s="47"/>
      <c r="G18" s="66"/>
      <c r="H18" s="66"/>
      <c r="I18" s="66"/>
      <c r="J18" s="67"/>
    </row>
    <row r="19" spans="1:10" s="11" customFormat="1" ht="12.75">
      <c r="A19" s="59" t="s">
        <v>236</v>
      </c>
      <c r="B19" s="52"/>
      <c r="C19" s="53"/>
      <c r="D19" s="52"/>
      <c r="E19" s="53"/>
      <c r="F19" s="47"/>
      <c r="G19" s="68"/>
      <c r="H19" s="68"/>
      <c r="I19" s="68"/>
      <c r="J19" s="69"/>
    </row>
    <row r="20" spans="1:10" s="11" customFormat="1" ht="12.75">
      <c r="A20" s="59" t="s">
        <v>237</v>
      </c>
      <c r="B20" s="52"/>
      <c r="C20" s="53"/>
      <c r="D20" s="52"/>
      <c r="E20" s="53"/>
      <c r="F20" s="47"/>
      <c r="G20" s="68"/>
      <c r="H20" s="68"/>
      <c r="I20" s="68"/>
      <c r="J20" s="69"/>
    </row>
    <row r="21" spans="1:10" s="11" customFormat="1" ht="12.75">
      <c r="A21" s="59" t="s">
        <v>238</v>
      </c>
      <c r="B21" s="52"/>
      <c r="C21" s="53"/>
      <c r="D21" s="52"/>
      <c r="E21" s="53"/>
      <c r="F21" s="47"/>
      <c r="G21" s="68"/>
      <c r="H21" s="68"/>
      <c r="I21" s="68"/>
      <c r="J21" s="69"/>
    </row>
    <row r="22" spans="1:10" s="11" customFormat="1" ht="12.75">
      <c r="A22" s="59" t="s">
        <v>239</v>
      </c>
      <c r="B22" s="52"/>
      <c r="C22" s="53"/>
      <c r="D22" s="52"/>
      <c r="E22" s="53"/>
      <c r="F22" s="47"/>
      <c r="G22" s="68"/>
      <c r="H22" s="68"/>
      <c r="I22" s="68"/>
      <c r="J22" s="69"/>
    </row>
    <row r="23" spans="1:10" s="11" customFormat="1" ht="12.75">
      <c r="A23" s="59" t="s">
        <v>240</v>
      </c>
      <c r="B23" s="52"/>
      <c r="C23" s="53"/>
      <c r="D23" s="52"/>
      <c r="E23" s="53"/>
      <c r="F23" s="47"/>
      <c r="G23" s="68"/>
      <c r="H23" s="68"/>
      <c r="I23" s="68"/>
      <c r="J23" s="69"/>
    </row>
    <row r="24" spans="1:10" s="11" customFormat="1" ht="12.75">
      <c r="A24" s="59" t="s">
        <v>241</v>
      </c>
      <c r="B24" s="65"/>
      <c r="C24" s="64"/>
      <c r="D24" s="65"/>
      <c r="E24" s="64"/>
      <c r="F24" s="47"/>
      <c r="G24" s="66"/>
      <c r="H24" s="66"/>
      <c r="I24" s="66"/>
      <c r="J24" s="67"/>
    </row>
    <row r="25" spans="1:10" ht="12.75">
      <c r="A25" s="59" t="s">
        <v>242</v>
      </c>
      <c r="B25" s="54"/>
      <c r="C25" s="37"/>
      <c r="D25" s="38"/>
      <c r="E25" s="37"/>
      <c r="F25" s="25"/>
      <c r="G25" s="39"/>
      <c r="H25" s="39"/>
      <c r="I25" s="39"/>
      <c r="J25" s="57"/>
    </row>
    <row r="26" spans="1:10" ht="12.75">
      <c r="A26" s="59" t="s">
        <v>243</v>
      </c>
      <c r="B26" s="54"/>
      <c r="C26" s="55"/>
      <c r="D26" s="54"/>
      <c r="E26" s="55"/>
      <c r="F26" s="25"/>
      <c r="G26" s="70"/>
      <c r="H26" s="70"/>
      <c r="I26" s="70"/>
      <c r="J26" s="55"/>
    </row>
    <row r="27" spans="1:10" ht="12.75">
      <c r="A27" s="59" t="s">
        <v>244</v>
      </c>
      <c r="B27" s="58"/>
      <c r="C27" s="71"/>
      <c r="D27" s="58"/>
      <c r="E27" s="71"/>
      <c r="F27" s="47"/>
      <c r="G27" s="72"/>
      <c r="H27" s="72"/>
      <c r="I27" s="72"/>
      <c r="J27" s="71"/>
    </row>
    <row r="28" spans="1:10" ht="12.75">
      <c r="A28" s="59" t="s">
        <v>245</v>
      </c>
      <c r="B28" s="58"/>
      <c r="C28" s="71"/>
      <c r="D28" s="58"/>
      <c r="E28" s="71"/>
      <c r="F28" s="47"/>
      <c r="G28" s="72"/>
      <c r="H28" s="72"/>
      <c r="I28" s="72"/>
      <c r="J28" s="71"/>
    </row>
    <row r="29" spans="1:10" ht="12.75">
      <c r="A29" s="59"/>
      <c r="B29" s="54"/>
      <c r="C29" s="56"/>
      <c r="D29" s="54"/>
      <c r="E29" s="55"/>
      <c r="F29" s="50"/>
      <c r="G29" s="73"/>
      <c r="H29" s="73"/>
      <c r="I29" s="73"/>
      <c r="J29" s="55"/>
    </row>
    <row r="30" spans="1:9" ht="12.75">
      <c r="A30" s="59"/>
      <c r="G30" s="23">
        <f>SUM(G2:G29)</f>
        <v>439169.10000000003</v>
      </c>
      <c r="I30" s="23">
        <f>SUM(I2:I29)</f>
        <v>284435.51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2016-11-11T10:43:55Z</cp:lastPrinted>
  <dcterms:modified xsi:type="dcterms:W3CDTF">2020-11-25T06:16:45Z</dcterms:modified>
  <cp:category/>
  <cp:version/>
  <cp:contentType/>
  <cp:contentStatus/>
</cp:coreProperties>
</file>